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InkAnnotation="0"/>
  <mc:AlternateContent xmlns:mc="http://schemas.openxmlformats.org/markup-compatibility/2006">
    <mc:Choice Requires="x15">
      <x15ac:absPath xmlns:x15ac="http://schemas.microsoft.com/office/spreadsheetml/2010/11/ac" url="C:\Users\mupba\HiDrive\5-Schiedsstelle SGB XI\Verwaltung\"/>
    </mc:Choice>
  </mc:AlternateContent>
  <xr:revisionPtr revIDLastSave="0" documentId="8_{AE164587-52F8-4FF5-B73B-1D0EAC17CCA3}" xr6:coauthVersionLast="47" xr6:coauthVersionMax="47" xr10:uidLastSave="{00000000-0000-0000-0000-000000000000}"/>
  <bookViews>
    <workbookView xWindow="3090" yWindow="2040" windowWidth="21630" windowHeight="11250" tabRatio="720" xr2:uid="{00000000-000D-0000-FFFF-FFFF00000000}"/>
  </bookViews>
  <sheets>
    <sheet name="Stammdaten und Forderung" sheetId="1" r:id="rId1"/>
    <sheet name="Leistungsdaten" sheetId="12" r:id="rId2"/>
    <sheet name="Personal prospektiv" sheetId="15" r:id="rId3"/>
    <sheet name="Kostenträgerrechnung" sheetId="16" r:id="rId4"/>
  </sheets>
  <definedNames>
    <definedName name="_xlnm.Print_Area" localSheetId="3">Kostenträgerrechnung!$A$1:$L$40</definedName>
    <definedName name="_xlnm.Print_Area" localSheetId="2">'Personal prospektiv'!$A$1:$K$28</definedName>
    <definedName name="_xlnm.Print_Area" localSheetId="0">'Stammdaten und Forderung'!$A$1:$K$66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61" i="1" l="1"/>
  <c r="H15" i="15"/>
  <c r="H16" i="15"/>
  <c r="H17" i="15"/>
  <c r="H18" i="15"/>
  <c r="H19" i="15"/>
  <c r="H14" i="15"/>
  <c r="I17" i="15"/>
  <c r="E54" i="1" l="1"/>
  <c r="I16" i="12" l="1"/>
  <c r="I17" i="12"/>
  <c r="I18" i="12"/>
  <c r="I19" i="12"/>
  <c r="I15" i="12"/>
  <c r="E20" i="12"/>
  <c r="G20" i="12" l="1"/>
  <c r="E7" i="15" s="1"/>
  <c r="F7" i="15" l="1"/>
  <c r="G7" i="15"/>
  <c r="J7" i="15"/>
  <c r="I20" i="12"/>
  <c r="E26" i="15" l="1"/>
  <c r="J26" i="15" s="1"/>
  <c r="I18" i="15"/>
  <c r="I15" i="15"/>
  <c r="E57" i="1"/>
  <c r="H6" i="15"/>
  <c r="J6" i="15" s="1"/>
  <c r="J8" i="15" s="1"/>
  <c r="F6" i="15"/>
  <c r="F8" i="15" s="1"/>
  <c r="E24" i="15" l="1"/>
  <c r="J24" i="15" s="1"/>
  <c r="F26" i="12"/>
  <c r="L4" i="16" l="1"/>
  <c r="L3" i="16"/>
  <c r="F24" i="15" l="1"/>
  <c r="I14" i="15" l="1"/>
  <c r="D1" i="16"/>
  <c r="E1" i="15"/>
  <c r="C1" i="12"/>
  <c r="F25" i="12"/>
  <c r="F28" i="12"/>
  <c r="F24" i="12"/>
  <c r="F27" i="12"/>
  <c r="I19" i="15"/>
  <c r="F26" i="15" l="1"/>
  <c r="E20" i="16" l="1"/>
  <c r="E22" i="16"/>
  <c r="J22" i="16" s="1"/>
  <c r="E28" i="16"/>
  <c r="L28" i="16" s="1"/>
  <c r="E18" i="16"/>
  <c r="L18" i="16" s="1"/>
  <c r="E26" i="16"/>
  <c r="J26" i="16" s="1"/>
  <c r="E27" i="16"/>
  <c r="L27" i="16" s="1"/>
  <c r="E29" i="16"/>
  <c r="L29" i="16" s="1"/>
  <c r="E30" i="16"/>
  <c r="H30" i="16" s="1"/>
  <c r="E24" i="16"/>
  <c r="H24" i="16" s="1"/>
  <c r="E25" i="16"/>
  <c r="H25" i="16" s="1"/>
  <c r="E15" i="16"/>
  <c r="E19" i="16"/>
  <c r="J27" i="15"/>
  <c r="J19" i="16" l="1"/>
  <c r="H20" i="16"/>
  <c r="D31" i="16"/>
  <c r="E21" i="16"/>
  <c r="L21" i="16" s="1"/>
  <c r="L20" i="16"/>
  <c r="J20" i="16"/>
  <c r="L30" i="16"/>
  <c r="J30" i="16"/>
  <c r="J28" i="16"/>
  <c r="L26" i="16"/>
  <c r="H22" i="16"/>
  <c r="J24" i="16"/>
  <c r="L22" i="16"/>
  <c r="L24" i="16"/>
  <c r="H28" i="16"/>
  <c r="H29" i="16"/>
  <c r="J29" i="16"/>
  <c r="H27" i="16"/>
  <c r="H26" i="16"/>
  <c r="J27" i="16"/>
  <c r="J25" i="16"/>
  <c r="L25" i="16"/>
  <c r="J18" i="16"/>
  <c r="H18" i="16"/>
  <c r="H15" i="16"/>
  <c r="L15" i="16"/>
  <c r="J15" i="16"/>
  <c r="L19" i="16"/>
  <c r="H19" i="16"/>
  <c r="E23" i="16" l="1"/>
  <c r="E31" i="16" s="1"/>
  <c r="H21" i="16"/>
  <c r="J21" i="16"/>
  <c r="J23" i="16" l="1"/>
  <c r="J31" i="16" s="1"/>
  <c r="L23" i="16"/>
  <c r="L31" i="16" s="1"/>
  <c r="H23" i="16"/>
  <c r="H31" i="16" s="1"/>
  <c r="E38" i="1" l="1"/>
  <c r="E42" i="1" l="1"/>
  <c r="H8" i="15" l="1"/>
  <c r="G8" i="15" s="1"/>
  <c r="E16" i="15" l="1"/>
  <c r="E27" i="15" l="1"/>
  <c r="F27" i="15" s="1"/>
  <c r="I16" i="15"/>
  <c r="G20" i="15" s="1"/>
  <c r="E25" i="15"/>
  <c r="F25" i="15" s="1"/>
  <c r="D13" i="16" l="1"/>
  <c r="E13" i="16" s="1"/>
  <c r="G26" i="15"/>
  <c r="G24" i="15"/>
  <c r="D14" i="16"/>
  <c r="I21" i="15"/>
  <c r="G27" i="15" s="1"/>
  <c r="G25" i="15"/>
  <c r="J13" i="16" l="1"/>
  <c r="H13" i="16"/>
  <c r="L13" i="16"/>
  <c r="K26" i="15"/>
  <c r="E14" i="16"/>
  <c r="H14" i="16" s="1"/>
  <c r="K8" i="15"/>
  <c r="K9" i="15" s="1"/>
  <c r="D12" i="16"/>
  <c r="E12" i="16" s="1"/>
  <c r="K24" i="15"/>
  <c r="D11" i="16"/>
  <c r="L14" i="16" l="1"/>
  <c r="J14" i="16"/>
  <c r="K27" i="15"/>
  <c r="K28" i="15" s="1"/>
  <c r="J12" i="16"/>
  <c r="H12" i="16"/>
  <c r="L12" i="16"/>
  <c r="D16" i="16"/>
  <c r="E11" i="16"/>
  <c r="L11" i="16" s="1"/>
  <c r="H11" i="16" l="1"/>
  <c r="H16" i="16" s="1"/>
  <c r="H32" i="16" s="1"/>
  <c r="H34" i="16" s="1"/>
  <c r="J11" i="16"/>
  <c r="J16" i="16" s="1"/>
  <c r="J32" i="16" s="1"/>
  <c r="J34" i="16" s="1"/>
  <c r="L16" i="16"/>
  <c r="L32" i="16" s="1"/>
  <c r="L34" i="16" s="1"/>
  <c r="E16" i="16"/>
  <c r="E32" i="16" s="1"/>
  <c r="E34" i="16" s="1"/>
  <c r="D32" i="16"/>
  <c r="G37" i="1" l="1"/>
  <c r="G49" i="1"/>
  <c r="G56" i="1"/>
  <c r="I56" i="1" s="1"/>
  <c r="G40" i="1"/>
  <c r="I40" i="1" s="1"/>
  <c r="G39" i="1"/>
  <c r="G55" i="1"/>
  <c r="I55" i="1" s="1"/>
  <c r="D35" i="16"/>
  <c r="D40" i="16"/>
  <c r="D39" i="16"/>
  <c r="K43" i="16"/>
  <c r="K44" i="16"/>
  <c r="G50" i="1" l="1"/>
  <c r="I50" i="1" s="1"/>
  <c r="G53" i="1"/>
  <c r="I53" i="1" s="1"/>
  <c r="G52" i="1"/>
  <c r="I52" i="1" s="1"/>
  <c r="G51" i="1"/>
  <c r="I51" i="1" s="1"/>
  <c r="I49" i="1"/>
  <c r="G54" i="1"/>
  <c r="G38" i="1"/>
  <c r="G42" i="1" s="1"/>
  <c r="I42" i="1" s="1"/>
  <c r="I39" i="1"/>
  <c r="K45" i="16"/>
  <c r="I37" i="1"/>
  <c r="I54" i="1" l="1"/>
  <c r="G57" i="1"/>
  <c r="I57" i="1" s="1"/>
  <c r="I3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Liefeld, Rainer</author>
  </authors>
  <commentList>
    <comment ref="C34" authorId="0" shapeId="0" xr:uid="{00000000-0006-0000-0400-000005000000}">
      <text>
        <r>
          <rPr>
            <b/>
            <sz val="9"/>
            <color indexed="81"/>
            <rFont val="Tahoma"/>
            <family val="2"/>
          </rPr>
          <t>lt. §84, Abs. 2, Satz 4 SGB XI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<sst xmlns="http://schemas.openxmlformats.org/spreadsheetml/2006/main" count="294" uniqueCount="221">
  <si>
    <t>1.</t>
  </si>
  <si>
    <t>2.</t>
  </si>
  <si>
    <t>3.</t>
  </si>
  <si>
    <t>Ansprechpartner</t>
  </si>
  <si>
    <t>4.</t>
  </si>
  <si>
    <t>5.</t>
  </si>
  <si>
    <t>6.</t>
  </si>
  <si>
    <t>7.</t>
  </si>
  <si>
    <t>10.</t>
  </si>
  <si>
    <t>11.</t>
  </si>
  <si>
    <t>Anteil in %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</si>
  <si>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</si>
  <si>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</si>
  <si>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</si>
  <si>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</si>
  <si>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</si>
  <si>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</si>
  <si>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</si>
  <si>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</si>
  <si>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</si>
  <si>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Gesamt</t>
  </si>
  <si>
    <t>Kalendertage</t>
  </si>
  <si>
    <t>Berechnungstage</t>
  </si>
  <si>
    <t>EINRICHTUNG</t>
  </si>
  <si>
    <t>TRÄGER</t>
  </si>
  <si>
    <t xml:space="preserve">Name </t>
  </si>
  <si>
    <t>Straße</t>
  </si>
  <si>
    <t>PLZ</t>
  </si>
  <si>
    <t>Ort</t>
  </si>
  <si>
    <t>Pflegesatzzeitraum</t>
  </si>
  <si>
    <t>Telefon/Telefax</t>
  </si>
  <si>
    <t>Name der Einrichtung</t>
  </si>
  <si>
    <t>9.</t>
  </si>
  <si>
    <t>21.</t>
  </si>
  <si>
    <t>22.</t>
  </si>
  <si>
    <t>23.</t>
  </si>
  <si>
    <t>24.</t>
  </si>
  <si>
    <t>Termin</t>
  </si>
  <si>
    <t>1. Allgemeine Angaben der Einrichtung</t>
  </si>
  <si>
    <t xml:space="preserve">Aufforderung zur PSV am </t>
  </si>
  <si>
    <t>Pflegesatzverhandlung am</t>
  </si>
  <si>
    <t>durch</t>
  </si>
  <si>
    <t>Ort:</t>
  </si>
  <si>
    <t>Schiedsstellenantrag am</t>
  </si>
  <si>
    <t>2. Angaben zum Pflegesatzverfahren nach § 85 SGB XI</t>
  </si>
  <si>
    <t>Antragsteller</t>
  </si>
  <si>
    <t>Psychisch Kranke</t>
  </si>
  <si>
    <t>Rollstuhlfahrer</t>
  </si>
  <si>
    <t xml:space="preserve">Inkontinente </t>
  </si>
  <si>
    <t>Allgemeine Angaben</t>
  </si>
  <si>
    <t>Schiedsstellen Nummer</t>
  </si>
  <si>
    <t>Beteiligte</t>
  </si>
  <si>
    <t>Durchschnittsalter in Jahren</t>
  </si>
  <si>
    <t xml:space="preserve">Anzahl aller Neuaufnahmen </t>
  </si>
  <si>
    <t>8.</t>
  </si>
  <si>
    <t>IK.Nr.</t>
  </si>
  <si>
    <t>derzeitige Entgelte</t>
  </si>
  <si>
    <t>Baujahr</t>
  </si>
  <si>
    <t>Jahr der letzten Generalsanierung</t>
  </si>
  <si>
    <t>Ort, Datum, Stempel und rechtsverbindliche Unterschrift des Antragstellers</t>
  </si>
  <si>
    <t>Apalliker, MS-Kranke</t>
  </si>
  <si>
    <t>Die letzte Vereinbarung der Pflegesätze erfolgte am:</t>
  </si>
  <si>
    <t>Platzzahl laut Versorgungsvertrag</t>
  </si>
  <si>
    <t>Auslastung der Entgeltkalkulation</t>
  </si>
  <si>
    <t xml:space="preserve">Anzahl VK-Stellen </t>
  </si>
  <si>
    <t>Kosten p.a.</t>
  </si>
  <si>
    <t>%</t>
  </si>
  <si>
    <t>Personalkosten p.a. insgesamt</t>
  </si>
  <si>
    <t>Summen und Personalschlüssel</t>
  </si>
  <si>
    <t>Summen VK-Stellen</t>
  </si>
  <si>
    <t>Schlüssel 1 zu</t>
  </si>
  <si>
    <t>Leitung und Verwaltung</t>
  </si>
  <si>
    <t>Pflege-und Betreuungsdienst</t>
  </si>
  <si>
    <t>Hauswirtschaft und Technik</t>
  </si>
  <si>
    <t>Gesamt:</t>
  </si>
  <si>
    <t xml:space="preserve">Pflege und Betreuungsdienst </t>
  </si>
  <si>
    <t>Übriger Wirtschaftsdienst</t>
  </si>
  <si>
    <t>Personalnebenkosten (falls getrennt ausgewiesen)</t>
  </si>
  <si>
    <t xml:space="preserve">Anteil in % </t>
  </si>
  <si>
    <t>Summe</t>
  </si>
  <si>
    <t>Überblick über die Leistungsdaten im  Pflegesatzzeitraum</t>
  </si>
  <si>
    <t>Summen</t>
  </si>
  <si>
    <t>Gesamt-</t>
  </si>
  <si>
    <t>Nettokosten je BT</t>
  </si>
  <si>
    <t xml:space="preserve">nettokosten </t>
  </si>
  <si>
    <t>Pflege gesamt</t>
  </si>
  <si>
    <t>p.a.</t>
  </si>
  <si>
    <t>je BT</t>
  </si>
  <si>
    <t>Personalkosten</t>
  </si>
  <si>
    <t>1.1.</t>
  </si>
  <si>
    <t>60-64</t>
  </si>
  <si>
    <t>1.2.</t>
  </si>
  <si>
    <t>1.4.</t>
  </si>
  <si>
    <t>Summe Personalkosten</t>
  </si>
  <si>
    <t>Sachkosten</t>
  </si>
  <si>
    <t>2.1.</t>
  </si>
  <si>
    <t>Lebensmittel</t>
  </si>
  <si>
    <t>2.2.</t>
  </si>
  <si>
    <t>Wasser, Energie, Brennstoffe</t>
  </si>
  <si>
    <t>2.3.</t>
  </si>
  <si>
    <t>Wirtschaft-/Verwaltungsbedarf</t>
  </si>
  <si>
    <t>2.4.</t>
  </si>
  <si>
    <t>Fremdleistung Verwaltung</t>
  </si>
  <si>
    <t>2.5.</t>
  </si>
  <si>
    <t>2.6.</t>
  </si>
  <si>
    <t>Verbrauchsgüter für Pflege</t>
  </si>
  <si>
    <t>Abgaben, Steuern, Versicherungen</t>
  </si>
  <si>
    <t>Summe Sachkosten</t>
  </si>
  <si>
    <t xml:space="preserve">Gesamtnettokosten </t>
  </si>
  <si>
    <t>Personalkostenanteil</t>
  </si>
  <si>
    <t>Sachkostenanteil</t>
  </si>
  <si>
    <t>Euro</t>
  </si>
  <si>
    <t xml:space="preserve">VK-Stellen und VK-Kosten p.a. </t>
  </si>
  <si>
    <t>Maximum VK</t>
  </si>
  <si>
    <t>prospekt. VK</t>
  </si>
  <si>
    <t>1.3.</t>
  </si>
  <si>
    <t>Fremdleistung Speiseversorgung</t>
  </si>
  <si>
    <t>Fremdleistung übr. Wirtschaftsd.</t>
  </si>
  <si>
    <t>Abfallentsorgung</t>
  </si>
  <si>
    <t>Differenz</t>
  </si>
  <si>
    <t>Pflege- und Betreuungsdienst incl. Azubis</t>
  </si>
  <si>
    <t>Kosten je VK incl PNK</t>
  </si>
  <si>
    <t xml:space="preserve">Unterkunft und Verpflegung </t>
  </si>
  <si>
    <t>Email</t>
  </si>
  <si>
    <t>Pflegevergütung (ohne Ausbildungsumlage!)</t>
  </si>
  <si>
    <t>Pflegesatzparteien
gem. § 85 (2) SGB XI</t>
  </si>
  <si>
    <t>U</t>
  </si>
  <si>
    <t>V</t>
  </si>
  <si>
    <t>davon Unterkunft</t>
  </si>
  <si>
    <t>davon Verpflegung</t>
  </si>
  <si>
    <t>U + V
 %</t>
  </si>
  <si>
    <t>Ehrenamtliche Unterstützung (§ 82 b SGB XI)</t>
  </si>
  <si>
    <t>Forderung letzte PSV</t>
  </si>
  <si>
    <t>Ergebnis letzte PSV</t>
  </si>
  <si>
    <t>2.11</t>
  </si>
  <si>
    <t>2.12</t>
  </si>
  <si>
    <t>Sonstige Aufwendungen</t>
  </si>
  <si>
    <t>Wartung</t>
  </si>
  <si>
    <t>3.1</t>
  </si>
  <si>
    <t>VK-Differenz</t>
  </si>
  <si>
    <t>Differenz in €</t>
  </si>
  <si>
    <t>in %</t>
  </si>
  <si>
    <t>2.7</t>
  </si>
  <si>
    <t>Fremdleistung Pflege</t>
  </si>
  <si>
    <t>2.8</t>
  </si>
  <si>
    <t>2.9</t>
  </si>
  <si>
    <t>2.10</t>
  </si>
  <si>
    <t>2.13</t>
  </si>
  <si>
    <t>IK.Nr. und Spitzenverband</t>
  </si>
  <si>
    <t>Verband</t>
  </si>
  <si>
    <t>Umsatzverprobung</t>
  </si>
  <si>
    <t xml:space="preserve">Umsatz Pflegesätze </t>
  </si>
  <si>
    <t>Umsatz Unterkunft und Verpflegung</t>
  </si>
  <si>
    <t>Pflegegrad 1-5</t>
  </si>
  <si>
    <t>PG 1-5</t>
  </si>
  <si>
    <t>Budget und prozentuale Budgetsteigerung</t>
  </si>
  <si>
    <t>Weitere Angaben zur Gästestruktur</t>
  </si>
  <si>
    <t>Angemessene Vergütung des Unternehmerrisikos</t>
  </si>
  <si>
    <t>Davon Fremd-leistungen</t>
  </si>
  <si>
    <t>3.2</t>
  </si>
  <si>
    <t>Bewohnerstruktur nach SGB XI</t>
  </si>
  <si>
    <t>Bewohner</t>
  </si>
  <si>
    <t>Gerontopsychiatrisch veränderte Bewohner</t>
  </si>
  <si>
    <t>Maximal Schlüssel</t>
  </si>
  <si>
    <t>Verantwortliche Pflegefachkraft</t>
  </si>
  <si>
    <t>Pflege Pflegegrad 1-5</t>
  </si>
  <si>
    <t>Forderung</t>
  </si>
  <si>
    <t>Ist - Sachkosten</t>
  </si>
  <si>
    <t>prospektiver Personal-schlüssel</t>
  </si>
  <si>
    <t xml:space="preserve">Personalbandbreiten nach dem Rahmenvertrag gemäß § 75 SGB XI </t>
  </si>
  <si>
    <t>Alle Pflegegrade</t>
  </si>
  <si>
    <t>bis zu 1 zu 4,5</t>
  </si>
  <si>
    <t>bis zu 1 zu 15</t>
  </si>
  <si>
    <t>von</t>
  </si>
  <si>
    <t>bis</t>
  </si>
  <si>
    <t>bis zu 1,0 VK</t>
  </si>
  <si>
    <t>Pflege und Betreung</t>
  </si>
  <si>
    <t>Gemäß § 17 Abs. 2  Satz 2 des Rahmenvertrags</t>
  </si>
  <si>
    <t>Gemäß § 17 Abs. 2  Satz 3 u. 4 des Rahmenvertrags PDL (verantwortliche Pflegefachperson)</t>
  </si>
  <si>
    <t>für Einrichtungen mit bis zu  20 Plätzen:</t>
  </si>
  <si>
    <t>Gemäß § 17 Abs. 2 Satz 5 des Rahmenvertrags
Hauswirtschaft und Technik</t>
  </si>
  <si>
    <t>Gemäß § 17 Abs. 2 Satz 5 des Rahmenvertrags
Leitung und Verwaltung</t>
  </si>
  <si>
    <t xml:space="preserve">angebundene Kurzzeitpflege und Vordruck der Schiedsstelle </t>
  </si>
  <si>
    <t>bis zu 1 zu 20</t>
  </si>
  <si>
    <t xml:space="preserve">Kalkulation der Entgelte für solitäre und </t>
  </si>
  <si>
    <t xml:space="preserve">Forderung </t>
  </si>
  <si>
    <t>Pflegevergütung (ohne Ausbildungsumlage)</t>
  </si>
  <si>
    <t>Pflegegrad 1</t>
  </si>
  <si>
    <t>Pflegegrad 2</t>
  </si>
  <si>
    <t>Pflegegrad 3</t>
  </si>
  <si>
    <t>Pflegegrad 4</t>
  </si>
  <si>
    <t>Pflegegrad 5</t>
  </si>
  <si>
    <t xml:space="preserve">Differenz </t>
  </si>
  <si>
    <t>Fachkraftquote</t>
  </si>
  <si>
    <t>Tarifrechtsregelung</t>
  </si>
  <si>
    <t>konketer Tarif/AVR:</t>
  </si>
  <si>
    <t>Verwaltung</t>
  </si>
  <si>
    <t>Leitung</t>
  </si>
  <si>
    <t>Speiseversorgung</t>
  </si>
  <si>
    <t>1.5.</t>
  </si>
  <si>
    <t>übriger Wirtschaftsdienst</t>
  </si>
  <si>
    <t>PK-Basis</t>
  </si>
  <si>
    <t>PK-Fort-schreibung</t>
  </si>
  <si>
    <t>PS bislang</t>
  </si>
  <si>
    <t>Personal-
schlüssel
bislang</t>
  </si>
  <si>
    <t>4. Leistungsdaten</t>
  </si>
  <si>
    <t xml:space="preserve">5. Personalschlüssel und VK Berechnung Pflege-und Betreuungsdienst </t>
  </si>
  <si>
    <t>7. Kostenträgerrechnung</t>
  </si>
  <si>
    <t>25.</t>
  </si>
  <si>
    <t>26.</t>
  </si>
  <si>
    <t>27.</t>
  </si>
  <si>
    <t>28.</t>
  </si>
  <si>
    <t>29.</t>
  </si>
  <si>
    <t>30.</t>
  </si>
  <si>
    <t>6. Prospektive Personalstruktur und Personalkosten p.a.</t>
  </si>
  <si>
    <r>
      <t>3. Pflegesätze und Entgeltforderung der Einrichtung</t>
    </r>
    <r>
      <rPr>
        <sz val="12"/>
        <rFont val="Calibri"/>
        <family val="2"/>
        <scheme val="minor"/>
      </rPr>
      <t xml:space="preserve"> </t>
    </r>
  </si>
  <si>
    <r>
      <t>3. Pflegesätze und Entgeltforderung der Einrichtung</t>
    </r>
    <r>
      <rPr>
        <sz val="12"/>
        <rFont val="Calibri"/>
        <family val="2"/>
        <scheme val="minor"/>
      </rPr>
      <t xml:space="preserve"> </t>
    </r>
    <r>
      <rPr>
        <b/>
        <sz val="12"/>
        <rFont val="Calibri"/>
        <family val="2"/>
        <scheme val="minor"/>
      </rPr>
      <t>(nur bei Übergang von pflegegradabhängigen Pflegesätzen)</t>
    </r>
  </si>
  <si>
    <t>Kosten je VK-Stelle prospektiv</t>
  </si>
  <si>
    <t>Pflegeschüler</t>
  </si>
  <si>
    <t>Einzelzimmer (Anteil an Gesamtplätzen in %)</t>
  </si>
  <si>
    <t>Doppelzimmer (Anteil an Gesamtplätzen in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</si>
</sst>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#,##0\ &quot;DM&quot;"/>
    <numFmt numFmtId="166" formatCode="#,##0.00_ ;\-#,##0.00\ "/>
    <numFmt numFmtId="167" formatCode="0.0%"/>
    <numFmt numFmtId="168" formatCode="#,##0_ ;\-#,##0\ "/>
    <numFmt numFmtId="169" formatCode="#,##0\ &quot;€&quot;"/>
    <numFmt numFmtId="170" formatCode="#,##0.00\ &quot;€&quot;"/>
    <numFmt numFmtId="171" formatCode="#,##0\ [$€-1]"/>
    <numFmt numFmtId="172" formatCode="#,##0\ [$€-1];\-#,##0\ [$€-1]"/>
    <numFmt numFmtId="173" formatCode="#,##0.00\ [$€-1]"/>
    <numFmt numFmtId="174" formatCode="dd/mm/yy"/>
    <numFmt numFmtId="175" formatCode="_-* #,##0.00\ [$€]_-;\-* #,##0.00\ [$€]_-;_-* &quot;-&quot;??\ [$€]_-;_-@_-"/>
    <numFmt numFmtId="176" formatCode="_-* #,##0\ &quot;€&quot;_-;\-* #,##0\ &quot;€&quot;_-;_-* &quot;-&quot;??\ &quot;€&quot;_-;_-@_-"/>
    <numFmt numFmtId="177" formatCode="&quot;1 : &quot;#,##0.0"/>
    <numFmt numFmtId="178" formatCode="#,##0\ [$EUR]"/>
    <numFmt numFmtId="179" formatCode="_-* #,##0.00\ &quot;DM&quot;_-;\-* #,##0.00\ &quot;DM&quot;_-;_-* &quot;-&quot;??\ &quot;DM&quot;_-;_-@_-"/>
    <numFmt numFmtId="180" formatCode="&quot;1 :&quot;\ 0.00"/>
    <numFmt numFmtId="181" formatCode="0.00\ &quot;VK&quot;"/>
  </numFmts>
  <fonts count="57" x14ac:knownFonts="1">
    <font>
      <sz val="10"/>
      <name val="MS Sans Serif"/>
    </font>
    <font>
      <sz val="11"/>
      <color theme="1"/>
      <name val="Arial"/>
      <family val="2"/>
    </font>
    <font>
      <sz val="10"/>
      <name val="MS Sans Serif"/>
      <family val="2"/>
    </font>
    <font>
      <sz val="10"/>
      <name val="Arial"/>
      <family val="2"/>
    </font>
    <font>
      <sz val="10"/>
      <name val="Arial"/>
      <family val="2"/>
    </font>
    <font>
      <u/>
      <sz val="10"/>
      <color indexed="12"/>
      <name val="MS Sans Serif"/>
      <family val="2"/>
    </font>
    <font>
      <sz val="10"/>
      <name val="MS Sans Serif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0" tint="-0.34998626667073579"/>
      <name val="Calibri"/>
      <family val="2"/>
      <scheme val="minor"/>
    </font>
    <font>
      <sz val="11"/>
      <name val="Calibri"/>
      <family val="2"/>
      <scheme val="minor"/>
    </font>
    <font>
      <sz val="10"/>
      <name val="MS Sans Serif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i/>
      <sz val="14"/>
      <name val="Calibri"/>
      <family val="2"/>
      <scheme val="minor"/>
    </font>
    <font>
      <sz val="10"/>
      <name val="Calibri"/>
      <family val="2"/>
      <scheme val="minor"/>
    </font>
    <font>
      <b/>
      <u/>
      <sz val="14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9"/>
      <name val="Calibri"/>
      <family val="2"/>
      <scheme val="minor"/>
    </font>
    <font>
      <sz val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u/>
      <sz val="10"/>
      <color indexed="12"/>
      <name val="Calibri"/>
      <family val="2"/>
      <scheme val="minor"/>
    </font>
    <font>
      <b/>
      <sz val="10"/>
      <color indexed="17"/>
      <name val="Calibri"/>
      <family val="2"/>
      <scheme val="minor"/>
    </font>
    <font>
      <sz val="10"/>
      <color indexed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indexed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8"/>
      <color indexed="1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10"/>
      <color indexed="10"/>
      <name val="Calibri"/>
      <family val="2"/>
      <scheme val="minor"/>
    </font>
    <font>
      <b/>
      <i/>
      <sz val="10"/>
      <color indexed="10"/>
      <name val="Calibri"/>
      <family val="2"/>
      <scheme val="minor"/>
    </font>
    <font>
      <sz val="10"/>
      <color indexed="17"/>
      <name val="Calibri"/>
      <family val="2"/>
      <scheme val="minor"/>
    </font>
    <font>
      <b/>
      <sz val="8"/>
      <color indexed="8"/>
      <name val="Calibri"/>
      <family val="2"/>
      <scheme val="minor"/>
    </font>
    <font>
      <b/>
      <sz val="8"/>
      <color indexed="10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1"/>
      <color indexed="14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indexed="9"/>
      <name val="Calibri"/>
      <family val="2"/>
      <scheme val="minor"/>
    </font>
    <font>
      <b/>
      <sz val="9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indexed="10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sz val="14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b/>
      <i/>
      <sz val="10"/>
      <name val="Calibri"/>
      <family val="2"/>
      <scheme val="minor"/>
    </font>
    <font>
      <b/>
      <i/>
      <sz val="16"/>
      <name val="Calibri"/>
      <family val="2"/>
      <scheme val="minor"/>
    </font>
    <font>
      <b/>
      <sz val="8"/>
      <name val="Calibri"/>
      <family val="2"/>
      <scheme val="minor"/>
    </font>
    <font>
      <b/>
      <i/>
      <sz val="8"/>
      <name val="Calibri"/>
      <family val="2"/>
      <scheme val="minor"/>
    </font>
    <font>
      <i/>
      <sz val="8"/>
      <color indexed="8"/>
      <name val="Calibri"/>
      <family val="2"/>
      <scheme val="minor"/>
    </font>
    <font>
      <i/>
      <sz val="8"/>
      <name val="Calibri"/>
      <family val="2"/>
      <scheme val="minor"/>
    </font>
    <font>
      <sz val="8"/>
      <color indexed="8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8">
    <xf numFmtId="0" fontId="0" fillId="0" borderId="0"/>
    <xf numFmtId="44" fontId="4" fillId="0" borderId="0" applyFont="0" applyFill="0" applyBorder="0" applyAlignment="0" applyProtection="0"/>
    <xf numFmtId="175" fontId="2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3" fillId="0" borderId="0"/>
    <xf numFmtId="164" fontId="6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44" fontId="3" fillId="0" borderId="0" applyFont="0" applyFill="0" applyBorder="0" applyAlignment="0" applyProtection="0"/>
    <xf numFmtId="0" fontId="2" fillId="0" borderId="0"/>
    <xf numFmtId="9" fontId="3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8" fontId="12" fillId="0" borderId="0"/>
    <xf numFmtId="0" fontId="5" fillId="0" borderId="0" applyNumberFormat="0" applyFill="0" applyBorder="0" applyAlignment="0" applyProtection="0">
      <alignment vertical="top"/>
      <protection locked="0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178" fontId="2" fillId="0" borderId="0"/>
    <xf numFmtId="178" fontId="12" fillId="0" borderId="0"/>
    <xf numFmtId="0" fontId="12" fillId="0" borderId="0"/>
    <xf numFmtId="0" fontId="3" fillId="0" borderId="0"/>
    <xf numFmtId="178" fontId="13" fillId="0" borderId="0"/>
    <xf numFmtId="0" fontId="12" fillId="0" borderId="0"/>
    <xf numFmtId="0" fontId="12" fillId="0" borderId="0"/>
    <xf numFmtId="0" fontId="1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44" fontId="1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3" fillId="0" borderId="0" applyFont="0" applyFill="0" applyBorder="0" applyAlignment="0" applyProtection="0"/>
    <xf numFmtId="179" fontId="3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1" fillId="0" borderId="0"/>
  </cellStyleXfs>
  <cellXfs count="569">
    <xf numFmtId="0" fontId="0" fillId="0" borderId="0" xfId="0"/>
    <xf numFmtId="10" fontId="9" fillId="0" borderId="0" xfId="0" applyNumberFormat="1" applyFont="1"/>
    <xf numFmtId="0" fontId="9" fillId="0" borderId="0" xfId="0" applyFont="1"/>
    <xf numFmtId="2" fontId="9" fillId="0" borderId="0" xfId="0" applyNumberFormat="1" applyFont="1"/>
    <xf numFmtId="4" fontId="9" fillId="0" borderId="0" xfId="0" applyNumberFormat="1" applyFont="1"/>
    <xf numFmtId="0" fontId="14" fillId="2" borderId="0" xfId="0" applyFont="1" applyFill="1" applyAlignment="1">
      <alignment horizontal="centerContinuous"/>
    </xf>
    <xf numFmtId="0" fontId="15" fillId="0" borderId="0" xfId="0" applyFont="1"/>
    <xf numFmtId="0" fontId="16" fillId="2" borderId="0" xfId="0" applyFont="1" applyFill="1" applyAlignment="1">
      <alignment horizontal="centerContinuous"/>
    </xf>
    <xf numFmtId="0" fontId="15" fillId="2" borderId="0" xfId="0" applyFont="1" applyFill="1" applyAlignment="1">
      <alignment horizontal="centerContinuous" vertical="center"/>
    </xf>
    <xf numFmtId="0" fontId="15" fillId="0" borderId="0" xfId="0" applyFont="1" applyAlignment="1">
      <alignment vertical="center"/>
    </xf>
    <xf numFmtId="0" fontId="15" fillId="2" borderId="0" xfId="0" applyFont="1" applyFill="1"/>
    <xf numFmtId="0" fontId="18" fillId="0" borderId="0" xfId="0" applyFont="1" applyAlignment="1">
      <alignment vertical="center"/>
    </xf>
    <xf numFmtId="0" fontId="17" fillId="2" borderId="0" xfId="0" applyFont="1" applyFill="1" applyAlignment="1">
      <alignment horizontal="centerContinuous" vertical="center"/>
    </xf>
    <xf numFmtId="0" fontId="18" fillId="2" borderId="0" xfId="0" applyFont="1" applyFill="1" applyAlignment="1">
      <alignment horizontal="centerContinuous" vertical="center"/>
    </xf>
    <xf numFmtId="0" fontId="18" fillId="2" borderId="3" xfId="0" applyFont="1" applyFill="1" applyBorder="1" applyAlignment="1">
      <alignment horizontal="centerContinuous" vertical="center"/>
    </xf>
    <xf numFmtId="0" fontId="19" fillId="2" borderId="0" xfId="0" applyFont="1" applyFill="1" applyAlignment="1">
      <alignment horizontal="centerContinuous" vertical="center"/>
    </xf>
    <xf numFmtId="0" fontId="15" fillId="2" borderId="3" xfId="0" applyFont="1" applyFill="1" applyBorder="1" applyAlignment="1">
      <alignment horizontal="centerContinuous" vertical="center"/>
    </xf>
    <xf numFmtId="0" fontId="15" fillId="2" borderId="4" xfId="0" applyFont="1" applyFill="1" applyBorder="1" applyAlignment="1">
      <alignment horizontal="centerContinuous" vertical="center"/>
    </xf>
    <xf numFmtId="0" fontId="19" fillId="0" borderId="0" xfId="0" applyFont="1" applyAlignment="1">
      <alignment vertical="center"/>
    </xf>
    <xf numFmtId="0" fontId="20" fillId="2" borderId="2" xfId="0" applyFont="1" applyFill="1" applyBorder="1" applyAlignment="1">
      <alignment horizontal="right"/>
    </xf>
    <xf numFmtId="0" fontId="15" fillId="2" borderId="1" xfId="0" applyFont="1" applyFill="1" applyBorder="1"/>
    <xf numFmtId="0" fontId="24" fillId="2" borderId="0" xfId="0" applyFont="1" applyFill="1" applyAlignment="1">
      <alignment horizontal="left"/>
    </xf>
    <xf numFmtId="0" fontId="20" fillId="2" borderId="0" xfId="0" applyFont="1" applyFill="1"/>
    <xf numFmtId="0" fontId="18" fillId="2" borderId="5" xfId="0" applyFont="1" applyFill="1" applyBorder="1" applyAlignment="1">
      <alignment horizontal="centerContinuous" vertical="center"/>
    </xf>
    <xf numFmtId="0" fontId="15" fillId="2" borderId="1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/>
    </xf>
    <xf numFmtId="0" fontId="15" fillId="2" borderId="7" xfId="0" applyFont="1" applyFill="1" applyBorder="1" applyAlignment="1">
      <alignment vertical="center"/>
    </xf>
    <xf numFmtId="0" fontId="26" fillId="2" borderId="0" xfId="0" applyFont="1" applyFill="1"/>
    <xf numFmtId="1" fontId="27" fillId="2" borderId="0" xfId="0" applyNumberFormat="1" applyFont="1" applyFill="1" applyAlignment="1">
      <alignment horizontal="center"/>
    </xf>
    <xf numFmtId="166" fontId="27" fillId="2" borderId="0" xfId="0" applyNumberFormat="1" applyFont="1" applyFill="1" applyAlignment="1">
      <alignment horizontal="center"/>
    </xf>
    <xf numFmtId="167" fontId="27" fillId="2" borderId="0" xfId="4" applyNumberFormat="1" applyFont="1" applyFill="1" applyBorder="1" applyAlignment="1" applyProtection="1">
      <alignment horizontal="center"/>
    </xf>
    <xf numFmtId="0" fontId="18" fillId="2" borderId="9" xfId="0" applyFont="1" applyFill="1" applyBorder="1" applyAlignment="1">
      <alignment horizontal="centerContinuous" vertical="center"/>
    </xf>
    <xf numFmtId="0" fontId="18" fillId="2" borderId="0" xfId="0" applyFont="1" applyFill="1" applyAlignment="1">
      <alignment horizontal="centerContinuous"/>
    </xf>
    <xf numFmtId="0" fontId="15" fillId="2" borderId="0" xfId="0" applyFont="1" applyFill="1" applyAlignment="1">
      <alignment horizontal="centerContinuous"/>
    </xf>
    <xf numFmtId="0" fontId="26" fillId="0" borderId="2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6" fillId="2" borderId="1" xfId="0" applyFont="1" applyFill="1" applyBorder="1"/>
    <xf numFmtId="14" fontId="29" fillId="2" borderId="3" xfId="0" applyNumberFormat="1" applyFont="1" applyFill="1" applyBorder="1" applyAlignment="1">
      <alignment horizontal="center"/>
    </xf>
    <xf numFmtId="0" fontId="26" fillId="0" borderId="0" xfId="0" applyFont="1"/>
    <xf numFmtId="170" fontId="15" fillId="0" borderId="0" xfId="0" applyNumberFormat="1" applyFont="1"/>
    <xf numFmtId="49" fontId="20" fillId="2" borderId="2" xfId="0" applyNumberFormat="1" applyFont="1" applyFill="1" applyBorder="1" applyAlignment="1">
      <alignment horizontal="right"/>
    </xf>
    <xf numFmtId="0" fontId="26" fillId="2" borderId="3" xfId="0" applyFont="1" applyFill="1" applyBorder="1"/>
    <xf numFmtId="170" fontId="30" fillId="0" borderId="0" xfId="0" applyNumberFormat="1" applyFont="1" applyAlignment="1" applyProtection="1">
      <alignment horizontal="center"/>
      <protection locked="0"/>
    </xf>
    <xf numFmtId="10" fontId="31" fillId="0" borderId="0" xfId="0" applyNumberFormat="1" applyFont="1"/>
    <xf numFmtId="170" fontId="31" fillId="0" borderId="0" xfId="0" applyNumberFormat="1" applyFont="1" applyAlignment="1">
      <alignment horizontal="center"/>
    </xf>
    <xf numFmtId="170" fontId="31" fillId="0" borderId="0" xfId="0" applyNumberFormat="1" applyFont="1"/>
    <xf numFmtId="0" fontId="20" fillId="9" borderId="0" xfId="0" applyFont="1" applyFill="1" applyAlignment="1">
      <alignment horizontal="right"/>
    </xf>
    <xf numFmtId="0" fontId="26" fillId="9" borderId="0" xfId="0" applyFont="1" applyFill="1"/>
    <xf numFmtId="170" fontId="21" fillId="9" borderId="0" xfId="0" applyNumberFormat="1" applyFont="1" applyFill="1" applyAlignment="1" applyProtection="1">
      <alignment horizontal="center"/>
      <protection locked="0"/>
    </xf>
    <xf numFmtId="170" fontId="30" fillId="9" borderId="0" xfId="0" applyNumberFormat="1" applyFont="1" applyFill="1" applyAlignment="1">
      <alignment horizontal="center"/>
    </xf>
    <xf numFmtId="10" fontId="31" fillId="9" borderId="0" xfId="0" applyNumberFormat="1" applyFont="1" applyFill="1" applyAlignment="1">
      <alignment horizontal="center"/>
    </xf>
    <xf numFmtId="173" fontId="31" fillId="0" borderId="0" xfId="0" applyNumberFormat="1" applyFont="1" applyAlignment="1">
      <alignment horizontal="center"/>
    </xf>
    <xf numFmtId="0" fontId="20" fillId="9" borderId="0" xfId="0" applyFont="1" applyFill="1"/>
    <xf numFmtId="165" fontId="27" fillId="9" borderId="0" xfId="0" applyNumberFormat="1" applyFont="1" applyFill="1" applyAlignment="1">
      <alignment horizontal="center"/>
    </xf>
    <xf numFmtId="168" fontId="33" fillId="9" borderId="0" xfId="0" applyNumberFormat="1" applyFont="1" applyFill="1" applyAlignment="1">
      <alignment horizontal="center"/>
    </xf>
    <xf numFmtId="167" fontId="34" fillId="9" borderId="0" xfId="4" applyNumberFormat="1" applyFont="1" applyFill="1" applyBorder="1" applyAlignment="1" applyProtection="1">
      <alignment horizontal="center"/>
    </xf>
    <xf numFmtId="0" fontId="15" fillId="9" borderId="0" xfId="0" applyFont="1" applyFill="1"/>
    <xf numFmtId="178" fontId="17" fillId="2" borderId="1" xfId="17" applyFont="1" applyFill="1" applyBorder="1" applyAlignment="1" applyProtection="1">
      <alignment horizontal="centerContinuous" vertical="center"/>
      <protection locked="0"/>
    </xf>
    <xf numFmtId="178" fontId="17" fillId="2" borderId="3" xfId="17" applyFont="1" applyFill="1" applyBorder="1" applyAlignment="1" applyProtection="1">
      <alignment horizontal="centerContinuous" vertical="center"/>
      <protection locked="0"/>
    </xf>
    <xf numFmtId="178" fontId="17" fillId="2" borderId="0" xfId="17" applyFont="1" applyFill="1" applyAlignment="1" applyProtection="1">
      <alignment horizontal="centerContinuous" vertical="center"/>
      <protection locked="0"/>
    </xf>
    <xf numFmtId="178" fontId="18" fillId="2" borderId="0" xfId="17" applyFont="1" applyFill="1" applyAlignment="1" applyProtection="1">
      <alignment horizontal="centerContinuous" vertical="center"/>
      <protection locked="0"/>
    </xf>
    <xf numFmtId="178" fontId="18" fillId="2" borderId="9" xfId="17" applyFont="1" applyFill="1" applyBorder="1" applyAlignment="1" applyProtection="1">
      <alignment horizontal="centerContinuous" vertical="center"/>
      <protection locked="0"/>
    </xf>
    <xf numFmtId="178" fontId="18" fillId="2" borderId="0" xfId="17" applyFont="1" applyFill="1" applyAlignment="1" applyProtection="1">
      <alignment horizontal="centerContinuous"/>
      <protection locked="0"/>
    </xf>
    <xf numFmtId="178" fontId="15" fillId="2" borderId="0" xfId="17" applyFont="1" applyFill="1" applyAlignment="1" applyProtection="1">
      <alignment horizontal="centerContinuous"/>
      <protection locked="0"/>
    </xf>
    <xf numFmtId="178" fontId="15" fillId="9" borderId="0" xfId="17" applyFont="1" applyFill="1" applyProtection="1">
      <protection locked="0"/>
    </xf>
    <xf numFmtId="14" fontId="29" fillId="2" borderId="3" xfId="17" applyNumberFormat="1" applyFont="1" applyFill="1" applyBorder="1" applyAlignment="1" applyProtection="1">
      <alignment horizontal="center"/>
      <protection locked="0"/>
    </xf>
    <xf numFmtId="10" fontId="15" fillId="0" borderId="0" xfId="0" applyNumberFormat="1" applyFont="1"/>
    <xf numFmtId="0" fontId="15" fillId="2" borderId="3" xfId="0" applyFont="1" applyFill="1" applyBorder="1"/>
    <xf numFmtId="0" fontId="20" fillId="2" borderId="2" xfId="0" applyFont="1" applyFill="1" applyBorder="1" applyAlignment="1">
      <alignment horizontal="right" vertical="center"/>
    </xf>
    <xf numFmtId="0" fontId="22" fillId="3" borderId="3" xfId="0" applyFont="1" applyFill="1" applyBorder="1" applyAlignment="1" applyProtection="1">
      <alignment horizontal="left" vertical="center"/>
      <protection locked="0"/>
    </xf>
    <xf numFmtId="0" fontId="22" fillId="3" borderId="4" xfId="0" applyFont="1" applyFill="1" applyBorder="1" applyAlignment="1" applyProtection="1">
      <alignment horizontal="left" vertical="center"/>
      <protection locked="0"/>
    </xf>
    <xf numFmtId="0" fontId="23" fillId="3" borderId="1" xfId="3" applyFont="1" applyFill="1" applyBorder="1" applyAlignment="1" applyProtection="1">
      <alignment horizontal="left" vertical="center"/>
      <protection locked="0"/>
    </xf>
    <xf numFmtId="0" fontId="15" fillId="2" borderId="2" xfId="0" applyFont="1" applyFill="1" applyBorder="1" applyAlignment="1">
      <alignment horizontal="left" vertical="center"/>
    </xf>
    <xf numFmtId="0" fontId="15" fillId="2" borderId="2" xfId="0" applyFont="1" applyFill="1" applyBorder="1" applyAlignment="1">
      <alignment vertical="center"/>
    </xf>
    <xf numFmtId="0" fontId="24" fillId="2" borderId="0" xfId="0" applyFont="1" applyFill="1" applyAlignment="1">
      <alignment horizontal="left" vertical="center"/>
    </xf>
    <xf numFmtId="0" fontId="20" fillId="2" borderId="1" xfId="0" applyFont="1" applyFill="1" applyBorder="1" applyAlignment="1">
      <alignment horizontal="right" vertical="center"/>
    </xf>
    <xf numFmtId="0" fontId="15" fillId="9" borderId="2" xfId="0" applyFont="1" applyFill="1" applyBorder="1" applyAlignment="1">
      <alignment vertical="center"/>
    </xf>
    <xf numFmtId="0" fontId="24" fillId="9" borderId="1" xfId="0" applyFont="1" applyFill="1" applyBorder="1" applyAlignment="1">
      <alignment horizontal="left" vertical="center"/>
    </xf>
    <xf numFmtId="0" fontId="24" fillId="9" borderId="4" xfId="0" applyFont="1" applyFill="1" applyBorder="1" applyAlignment="1">
      <alignment vertical="center"/>
    </xf>
    <xf numFmtId="0" fontId="15" fillId="9" borderId="13" xfId="0" applyFont="1" applyFill="1" applyBorder="1" applyAlignment="1">
      <alignment vertical="center"/>
    </xf>
    <xf numFmtId="0" fontId="24" fillId="9" borderId="6" xfId="0" applyFont="1" applyFill="1" applyBorder="1" applyAlignment="1">
      <alignment horizontal="left" vertical="center"/>
    </xf>
    <xf numFmtId="0" fontId="15" fillId="9" borderId="1" xfId="0" applyFont="1" applyFill="1" applyBorder="1" applyAlignment="1">
      <alignment vertical="center"/>
    </xf>
    <xf numFmtId="0" fontId="24" fillId="9" borderId="3" xfId="0" applyFont="1" applyFill="1" applyBorder="1" applyAlignment="1">
      <alignment horizontal="left" vertical="center"/>
    </xf>
    <xf numFmtId="0" fontId="20" fillId="2" borderId="0" xfId="0" applyFont="1" applyFill="1" applyAlignment="1">
      <alignment vertical="center"/>
    </xf>
    <xf numFmtId="0" fontId="15" fillId="2" borderId="0" xfId="0" applyFont="1" applyFill="1" applyAlignment="1">
      <alignment vertical="center"/>
    </xf>
    <xf numFmtId="0" fontId="15" fillId="0" borderId="0" xfId="0" applyFont="1" applyAlignment="1">
      <alignment horizontal="left" vertical="center"/>
    </xf>
    <xf numFmtId="0" fontId="15" fillId="2" borderId="1" xfId="0" applyFont="1" applyFill="1" applyBorder="1" applyAlignment="1">
      <alignment horizontal="right" vertical="center"/>
    </xf>
    <xf numFmtId="0" fontId="15" fillId="2" borderId="6" xfId="0" applyFont="1" applyFill="1" applyBorder="1" applyAlignment="1">
      <alignment horizontal="right" vertical="center"/>
    </xf>
    <xf numFmtId="0" fontId="20" fillId="2" borderId="2" xfId="0" applyFont="1" applyFill="1" applyBorder="1" applyAlignment="1">
      <alignment horizontal="right"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horizontal="left" vertical="center"/>
    </xf>
    <xf numFmtId="0" fontId="15" fillId="2" borderId="7" xfId="0" applyFont="1" applyFill="1" applyBorder="1" applyAlignment="1">
      <alignment horizontal="right" vertical="center"/>
    </xf>
    <xf numFmtId="49" fontId="20" fillId="2" borderId="2" xfId="0" applyNumberFormat="1" applyFont="1" applyFill="1" applyBorder="1" applyAlignment="1">
      <alignment horizontal="right" vertical="center"/>
    </xf>
    <xf numFmtId="178" fontId="15" fillId="2" borderId="1" xfId="17" applyFont="1" applyFill="1" applyBorder="1" applyAlignment="1" applyProtection="1">
      <alignment vertical="center"/>
      <protection locked="0"/>
    </xf>
    <xf numFmtId="178" fontId="26" fillId="2" borderId="3" xfId="17" applyFont="1" applyFill="1" applyBorder="1" applyAlignment="1" applyProtection="1">
      <alignment vertical="center"/>
      <protection locked="0"/>
    </xf>
    <xf numFmtId="178" fontId="20" fillId="2" borderId="2" xfId="17" applyFont="1" applyFill="1" applyBorder="1" applyAlignment="1" applyProtection="1">
      <alignment horizontal="right" vertical="center"/>
      <protection locked="0"/>
    </xf>
    <xf numFmtId="178" fontId="26" fillId="2" borderId="1" xfId="17" applyFont="1" applyFill="1" applyBorder="1" applyAlignment="1" applyProtection="1">
      <alignment vertical="center"/>
      <protection locked="0"/>
    </xf>
    <xf numFmtId="178" fontId="26" fillId="2" borderId="4" xfId="17" applyFont="1" applyFill="1" applyBorder="1" applyAlignment="1" applyProtection="1">
      <alignment vertical="center"/>
      <protection locked="0"/>
    </xf>
    <xf numFmtId="178" fontId="26" fillId="0" borderId="1" xfId="17" applyFont="1" applyBorder="1" applyAlignment="1" applyProtection="1">
      <alignment vertical="center"/>
      <protection locked="0"/>
    </xf>
    <xf numFmtId="178" fontId="26" fillId="0" borderId="3" xfId="17" applyFont="1" applyBorder="1" applyAlignment="1" applyProtection="1">
      <alignment vertical="center"/>
      <protection locked="0"/>
    </xf>
    <xf numFmtId="178" fontId="26" fillId="0" borderId="4" xfId="17" applyFont="1" applyBorder="1" applyAlignment="1" applyProtection="1">
      <alignment vertical="center"/>
      <protection locked="0"/>
    </xf>
    <xf numFmtId="178" fontId="20" fillId="0" borderId="2" xfId="17" applyFont="1" applyBorder="1" applyAlignment="1" applyProtection="1">
      <alignment horizontal="right" vertical="center"/>
      <protection locked="0"/>
    </xf>
    <xf numFmtId="178" fontId="26" fillId="2" borderId="2" xfId="17" applyFont="1" applyFill="1" applyBorder="1" applyAlignment="1" applyProtection="1">
      <alignment vertical="center"/>
      <protection locked="0"/>
    </xf>
    <xf numFmtId="0" fontId="20" fillId="2" borderId="2" xfId="0" applyFont="1" applyFill="1" applyBorder="1" applyAlignment="1">
      <alignment vertical="center"/>
    </xf>
    <xf numFmtId="0" fontId="15" fillId="2" borderId="3" xfId="0" applyFont="1" applyFill="1" applyBorder="1" applyAlignment="1">
      <alignment vertical="center"/>
    </xf>
    <xf numFmtId="0" fontId="15" fillId="2" borderId="1" xfId="0" applyFont="1" applyFill="1" applyBorder="1" applyAlignment="1">
      <alignment horizontal="left" vertical="center"/>
    </xf>
    <xf numFmtId="0" fontId="15" fillId="2" borderId="3" xfId="0" applyFont="1" applyFill="1" applyBorder="1" applyAlignment="1">
      <alignment horizontal="left" vertical="center"/>
    </xf>
    <xf numFmtId="0" fontId="24" fillId="2" borderId="0" xfId="0" applyFont="1" applyFill="1"/>
    <xf numFmtId="0" fontId="35" fillId="2" borderId="0" xfId="0" applyFont="1" applyFill="1"/>
    <xf numFmtId="0" fontId="26" fillId="2" borderId="0" xfId="0" applyFont="1" applyFill="1" applyAlignment="1">
      <alignment horizontal="center"/>
    </xf>
    <xf numFmtId="0" fontId="26" fillId="2" borderId="0" xfId="0" applyFont="1" applyFill="1" applyAlignment="1">
      <alignment horizontal="left"/>
    </xf>
    <xf numFmtId="0" fontId="26" fillId="2" borderId="14" xfId="0" applyFont="1" applyFill="1" applyBorder="1" applyAlignment="1">
      <alignment horizontal="center"/>
    </xf>
    <xf numFmtId="0" fontId="15" fillId="2" borderId="0" xfId="0" applyFont="1" applyFill="1" applyAlignment="1">
      <alignment horizontal="center"/>
    </xf>
    <xf numFmtId="0" fontId="15" fillId="2" borderId="0" xfId="0" applyFont="1" applyFill="1" applyAlignment="1">
      <alignment horizontal="left"/>
    </xf>
    <xf numFmtId="0" fontId="15" fillId="0" borderId="4" xfId="0" applyFont="1" applyBorder="1"/>
    <xf numFmtId="0" fontId="39" fillId="0" borderId="0" xfId="0" applyFont="1"/>
    <xf numFmtId="0" fontId="10" fillId="0" borderId="0" xfId="0" applyFont="1"/>
    <xf numFmtId="10" fontId="31" fillId="9" borderId="3" xfId="4" applyNumberFormat="1" applyFont="1" applyFill="1" applyBorder="1" applyAlignment="1" applyProtection="1">
      <alignment horizontal="center" vertical="center"/>
    </xf>
    <xf numFmtId="10" fontId="31" fillId="2" borderId="3" xfId="4" applyNumberFormat="1" applyFont="1" applyFill="1" applyBorder="1" applyAlignment="1" applyProtection="1">
      <alignment horizontal="center" vertical="center"/>
    </xf>
    <xf numFmtId="0" fontId="30" fillId="2" borderId="3" xfId="0" applyFont="1" applyFill="1" applyBorder="1" applyAlignment="1">
      <alignment horizontal="left" vertical="center"/>
    </xf>
    <xf numFmtId="0" fontId="26" fillId="2" borderId="0" xfId="0" applyFont="1" applyFill="1" applyAlignment="1">
      <alignment horizontal="center" vertical="center"/>
    </xf>
    <xf numFmtId="0" fontId="26" fillId="2" borderId="0" xfId="0" applyFont="1" applyFill="1" applyAlignment="1">
      <alignment horizontal="left" vertical="center"/>
    </xf>
    <xf numFmtId="0" fontId="30" fillId="0" borderId="0" xfId="0" applyFont="1" applyAlignment="1">
      <alignment horizontal="left" vertical="center"/>
    </xf>
    <xf numFmtId="0" fontId="15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20" fillId="2" borderId="11" xfId="0" applyFont="1" applyFill="1" applyBorder="1" applyAlignment="1">
      <alignment horizontal="right" vertical="center"/>
    </xf>
    <xf numFmtId="0" fontId="15" fillId="2" borderId="4" xfId="0" applyFont="1" applyFill="1" applyBorder="1" applyAlignment="1">
      <alignment horizontal="left" vertical="center"/>
    </xf>
    <xf numFmtId="1" fontId="26" fillId="3" borderId="2" xfId="4" applyNumberFormat="1" applyFont="1" applyFill="1" applyBorder="1" applyAlignment="1" applyProtection="1">
      <alignment horizontal="left" vertical="center"/>
      <protection locked="0"/>
    </xf>
    <xf numFmtId="0" fontId="20" fillId="2" borderId="0" xfId="0" applyFont="1" applyFill="1" applyAlignment="1">
      <alignment horizontal="right" vertical="center"/>
    </xf>
    <xf numFmtId="167" fontId="26" fillId="3" borderId="2" xfId="4" applyNumberFormat="1" applyFont="1" applyFill="1" applyBorder="1" applyAlignment="1" applyProtection="1">
      <alignment horizontal="left" vertical="center"/>
      <protection locked="0"/>
    </xf>
    <xf numFmtId="0" fontId="15" fillId="0" borderId="1" xfId="0" applyFont="1" applyBorder="1" applyAlignment="1">
      <alignment vertical="center"/>
    </xf>
    <xf numFmtId="0" fontId="15" fillId="0" borderId="3" xfId="0" applyFont="1" applyBorder="1" applyAlignment="1">
      <alignment vertical="center"/>
    </xf>
    <xf numFmtId="0" fontId="15" fillId="0" borderId="4" xfId="0" applyFont="1" applyBorder="1" applyAlignment="1">
      <alignment vertical="center"/>
    </xf>
    <xf numFmtId="0" fontId="30" fillId="2" borderId="12" xfId="0" applyFont="1" applyFill="1" applyBorder="1" applyAlignment="1">
      <alignment horizontal="left" vertical="center"/>
    </xf>
    <xf numFmtId="14" fontId="36" fillId="2" borderId="3" xfId="0" applyNumberFormat="1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vertical="center"/>
    </xf>
    <xf numFmtId="0" fontId="15" fillId="2" borderId="7" xfId="28" applyNumberFormat="1" applyFont="1" applyFill="1" applyBorder="1" applyAlignment="1" applyProtection="1">
      <alignment vertical="center"/>
      <protection locked="0"/>
    </xf>
    <xf numFmtId="0" fontId="26" fillId="2" borderId="1" xfId="0" applyFont="1" applyFill="1" applyBorder="1" applyAlignment="1">
      <alignment vertical="center"/>
    </xf>
    <xf numFmtId="2" fontId="37" fillId="2" borderId="3" xfId="0" applyNumberFormat="1" applyFont="1" applyFill="1" applyBorder="1" applyAlignment="1">
      <alignment vertical="center"/>
    </xf>
    <xf numFmtId="0" fontId="26" fillId="2" borderId="7" xfId="0" applyFont="1" applyFill="1" applyBorder="1" applyAlignment="1">
      <alignment horizontal="center" vertical="center"/>
    </xf>
    <xf numFmtId="14" fontId="29" fillId="2" borderId="0" xfId="0" applyNumberFormat="1" applyFont="1" applyFill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5" fillId="2" borderId="8" xfId="0" applyFont="1" applyFill="1" applyBorder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0" fontId="21" fillId="3" borderId="2" xfId="0" applyFont="1" applyFill="1" applyBorder="1" applyAlignment="1" applyProtection="1">
      <alignment vertical="center"/>
      <protection locked="0"/>
    </xf>
    <xf numFmtId="9" fontId="38" fillId="4" borderId="2" xfId="0" applyNumberFormat="1" applyFont="1" applyFill="1" applyBorder="1" applyAlignment="1">
      <alignment vertical="center"/>
    </xf>
    <xf numFmtId="0" fontId="21" fillId="2" borderId="3" xfId="0" applyFont="1" applyFill="1" applyBorder="1" applyAlignment="1">
      <alignment vertical="center"/>
    </xf>
    <xf numFmtId="9" fontId="38" fillId="2" borderId="4" xfId="0" applyNumberFormat="1" applyFont="1" applyFill="1" applyBorder="1" applyAlignment="1">
      <alignment vertical="center"/>
    </xf>
    <xf numFmtId="167" fontId="27" fillId="2" borderId="0" xfId="4" applyNumberFormat="1" applyFont="1" applyFill="1" applyBorder="1" applyAlignment="1" applyProtection="1">
      <alignment horizontal="center" vertical="center"/>
    </xf>
    <xf numFmtId="3" fontId="38" fillId="2" borderId="0" xfId="4" applyNumberFormat="1" applyFont="1" applyFill="1" applyBorder="1" applyAlignment="1" applyProtection="1">
      <alignment horizontal="right" vertical="center"/>
    </xf>
    <xf numFmtId="0" fontId="21" fillId="2" borderId="0" xfId="0" applyFont="1" applyFill="1" applyAlignment="1">
      <alignment vertical="center"/>
    </xf>
    <xf numFmtId="9" fontId="38" fillId="2" borderId="0" xfId="0" applyNumberFormat="1" applyFont="1" applyFill="1" applyAlignment="1">
      <alignment vertical="center"/>
    </xf>
    <xf numFmtId="0" fontId="26" fillId="2" borderId="0" xfId="0" applyFont="1" applyFill="1" applyAlignment="1">
      <alignment vertical="center"/>
    </xf>
    <xf numFmtId="1" fontId="27" fillId="2" borderId="0" xfId="0" applyNumberFormat="1" applyFont="1" applyFill="1" applyAlignment="1">
      <alignment horizontal="center" vertical="center"/>
    </xf>
    <xf numFmtId="166" fontId="27" fillId="2" borderId="0" xfId="0" applyNumberFormat="1" applyFont="1" applyFill="1" applyAlignment="1">
      <alignment horizontal="center" vertical="center"/>
    </xf>
    <xf numFmtId="0" fontId="10" fillId="9" borderId="1" xfId="0" applyFont="1" applyFill="1" applyBorder="1" applyAlignment="1">
      <alignment vertical="center"/>
    </xf>
    <xf numFmtId="0" fontId="10" fillId="9" borderId="3" xfId="0" applyFont="1" applyFill="1" applyBorder="1" applyAlignment="1">
      <alignment vertical="center"/>
    </xf>
    <xf numFmtId="0" fontId="30" fillId="9" borderId="3" xfId="0" applyFont="1" applyFill="1" applyBorder="1" applyAlignment="1">
      <alignment vertical="center"/>
    </xf>
    <xf numFmtId="0" fontId="30" fillId="8" borderId="1" xfId="0" applyFont="1" applyFill="1" applyBorder="1" applyAlignment="1">
      <alignment vertical="center"/>
    </xf>
    <xf numFmtId="177" fontId="40" fillId="8" borderId="2" xfId="4" applyNumberFormat="1" applyFont="1" applyFill="1" applyBorder="1" applyAlignment="1" applyProtection="1">
      <alignment horizontal="center" vertical="center"/>
    </xf>
    <xf numFmtId="167" fontId="27" fillId="2" borderId="3" xfId="4" applyNumberFormat="1" applyFont="1" applyFill="1" applyBorder="1" applyAlignment="1" applyProtection="1">
      <alignment horizontal="center" vertical="center"/>
    </xf>
    <xf numFmtId="167" fontId="27" fillId="2" borderId="4" xfId="4" applyNumberFormat="1" applyFont="1" applyFill="1" applyBorder="1" applyAlignment="1" applyProtection="1">
      <alignment horizontal="center" vertical="center"/>
    </xf>
    <xf numFmtId="167" fontId="31" fillId="2" borderId="3" xfId="4" applyNumberFormat="1" applyFont="1" applyFill="1" applyBorder="1" applyAlignment="1" applyProtection="1">
      <alignment horizontal="center" vertical="center"/>
    </xf>
    <xf numFmtId="167" fontId="31" fillId="2" borderId="4" xfId="4" applyNumberFormat="1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>
      <alignment vertical="center"/>
    </xf>
    <xf numFmtId="0" fontId="10" fillId="2" borderId="3" xfId="0" applyFont="1" applyFill="1" applyBorder="1" applyAlignment="1">
      <alignment vertical="center"/>
    </xf>
    <xf numFmtId="0" fontId="10" fillId="9" borderId="0" xfId="0" applyFont="1" applyFill="1" applyAlignment="1">
      <alignment vertical="center"/>
    </xf>
    <xf numFmtId="0" fontId="10" fillId="0" borderId="0" xfId="0" applyFont="1" applyAlignment="1">
      <alignment vertical="center"/>
    </xf>
    <xf numFmtId="167" fontId="31" fillId="9" borderId="3" xfId="4" applyNumberFormat="1" applyFont="1" applyFill="1" applyBorder="1" applyAlignment="1" applyProtection="1">
      <alignment horizontal="center" vertical="center"/>
    </xf>
    <xf numFmtId="167" fontId="31" fillId="9" borderId="0" xfId="4" applyNumberFormat="1" applyFont="1" applyFill="1" applyBorder="1" applyAlignment="1" applyProtection="1">
      <alignment horizontal="center" vertical="center"/>
    </xf>
    <xf numFmtId="0" fontId="17" fillId="2" borderId="14" xfId="0" applyFont="1" applyFill="1" applyBorder="1"/>
    <xf numFmtId="0" fontId="15" fillId="2" borderId="0" xfId="0" applyFont="1" applyFill="1" applyAlignment="1">
      <alignment horizontal="right"/>
    </xf>
    <xf numFmtId="14" fontId="41" fillId="2" borderId="0" xfId="0" applyNumberFormat="1" applyFont="1" applyFill="1" applyAlignment="1">
      <alignment horizontal="right"/>
    </xf>
    <xf numFmtId="0" fontId="19" fillId="2" borderId="9" xfId="0" applyFont="1" applyFill="1" applyBorder="1" applyAlignment="1">
      <alignment horizontal="right"/>
    </xf>
    <xf numFmtId="0" fontId="15" fillId="2" borderId="9" xfId="0" applyFont="1" applyFill="1" applyBorder="1"/>
    <xf numFmtId="0" fontId="15" fillId="2" borderId="9" xfId="0" applyFont="1" applyFill="1" applyBorder="1" applyAlignment="1">
      <alignment horizontal="right"/>
    </xf>
    <xf numFmtId="3" fontId="42" fillId="2" borderId="9" xfId="0" applyNumberFormat="1" applyFont="1" applyFill="1" applyBorder="1" applyAlignment="1">
      <alignment horizontal="center"/>
    </xf>
    <xf numFmtId="0" fontId="15" fillId="2" borderId="7" xfId="0" applyFont="1" applyFill="1" applyBorder="1"/>
    <xf numFmtId="14" fontId="42" fillId="2" borderId="1" xfId="0" applyNumberFormat="1" applyFont="1" applyFill="1" applyBorder="1" applyAlignment="1">
      <alignment horizontal="center" vertical="center" wrapText="1"/>
    </xf>
    <xf numFmtId="14" fontId="42" fillId="2" borderId="2" xfId="0" applyNumberFormat="1" applyFont="1" applyFill="1" applyBorder="1" applyAlignment="1">
      <alignment horizontal="center" vertical="center" wrapText="1"/>
    </xf>
    <xf numFmtId="0" fontId="42" fillId="0" borderId="2" xfId="0" applyFont="1" applyBorder="1" applyAlignment="1">
      <alignment horizontal="center" vertical="center" wrapText="1"/>
    </xf>
    <xf numFmtId="10" fontId="27" fillId="2" borderId="4" xfId="4" applyNumberFormat="1" applyFont="1" applyFill="1" applyBorder="1" applyAlignment="1" applyProtection="1">
      <alignment horizontal="center" vertical="center"/>
    </xf>
    <xf numFmtId="4" fontId="15" fillId="0" borderId="0" xfId="0" applyNumberFormat="1" applyFont="1"/>
    <xf numFmtId="10" fontId="27" fillId="0" borderId="0" xfId="0" applyNumberFormat="1" applyFont="1" applyProtection="1">
      <protection hidden="1"/>
    </xf>
    <xf numFmtId="0" fontId="15" fillId="2" borderId="14" xfId="0" applyFont="1" applyFill="1" applyBorder="1"/>
    <xf numFmtId="0" fontId="26" fillId="2" borderId="6" xfId="0" applyFont="1" applyFill="1" applyBorder="1" applyAlignment="1">
      <alignment vertical="center"/>
    </xf>
    <xf numFmtId="14" fontId="42" fillId="2" borderId="5" xfId="0" applyNumberFormat="1" applyFont="1" applyFill="1" applyBorder="1" applyAlignment="1">
      <alignment horizontal="center"/>
    </xf>
    <xf numFmtId="14" fontId="42" fillId="2" borderId="12" xfId="0" applyNumberFormat="1" applyFont="1" applyFill="1" applyBorder="1" applyAlignment="1">
      <alignment horizontal="center"/>
    </xf>
    <xf numFmtId="14" fontId="42" fillId="2" borderId="3" xfId="0" applyNumberFormat="1" applyFont="1" applyFill="1" applyBorder="1" applyAlignment="1">
      <alignment horizontal="center" vertical="center" wrapText="1"/>
    </xf>
    <xf numFmtId="169" fontId="28" fillId="3" borderId="6" xfId="0" applyNumberFormat="1" applyFont="1" applyFill="1" applyBorder="1" applyAlignment="1" applyProtection="1">
      <alignment horizontal="center"/>
      <protection locked="0"/>
    </xf>
    <xf numFmtId="10" fontId="43" fillId="8" borderId="6" xfId="0" applyNumberFormat="1" applyFont="1" applyFill="1" applyBorder="1" applyAlignment="1" applyProtection="1">
      <alignment horizontal="center"/>
      <protection locked="0"/>
    </xf>
    <xf numFmtId="2" fontId="15" fillId="0" borderId="0" xfId="0" applyNumberFormat="1" applyFont="1"/>
    <xf numFmtId="169" fontId="26" fillId="10" borderId="5" xfId="0" applyNumberFormat="1" applyFont="1" applyFill="1" applyBorder="1" applyAlignment="1">
      <alignment horizontal="center"/>
    </xf>
    <xf numFmtId="169" fontId="15" fillId="0" borderId="0" xfId="0" applyNumberFormat="1" applyFont="1"/>
    <xf numFmtId="0" fontId="26" fillId="2" borderId="3" xfId="0" applyFont="1" applyFill="1" applyBorder="1" applyAlignment="1">
      <alignment horizontal="left"/>
    </xf>
    <xf numFmtId="0" fontId="26" fillId="2" borderId="4" xfId="0" applyFont="1" applyFill="1" applyBorder="1" applyAlignment="1">
      <alignment horizontal="left"/>
    </xf>
    <xf numFmtId="0" fontId="15" fillId="2" borderId="5" xfId="0" applyFont="1" applyFill="1" applyBorder="1" applyAlignment="1">
      <alignment horizontal="right"/>
    </xf>
    <xf numFmtId="14" fontId="41" fillId="2" borderId="5" xfId="0" applyNumberFormat="1" applyFont="1" applyFill="1" applyBorder="1" applyAlignment="1">
      <alignment horizontal="right"/>
    </xf>
    <xf numFmtId="0" fontId="19" fillId="2" borderId="3" xfId="0" applyFont="1" applyFill="1" applyBorder="1" applyAlignment="1">
      <alignment horizontal="right"/>
    </xf>
    <xf numFmtId="0" fontId="15" fillId="2" borderId="3" xfId="0" applyFont="1" applyFill="1" applyBorder="1" applyAlignment="1">
      <alignment horizontal="right"/>
    </xf>
    <xf numFmtId="14" fontId="42" fillId="2" borderId="3" xfId="0" applyNumberFormat="1" applyFont="1" applyFill="1" applyBorder="1" applyAlignment="1">
      <alignment horizontal="center"/>
    </xf>
    <xf numFmtId="14" fontId="42" fillId="2" borderId="4" xfId="0" applyNumberFormat="1" applyFont="1" applyFill="1" applyBorder="1" applyAlignment="1">
      <alignment horizontal="center"/>
    </xf>
    <xf numFmtId="0" fontId="42" fillId="0" borderId="2" xfId="0" applyFont="1" applyBorder="1" applyAlignment="1">
      <alignment horizontal="center" vertical="center"/>
    </xf>
    <xf numFmtId="0" fontId="20" fillId="0" borderId="0" xfId="0" applyFont="1"/>
    <xf numFmtId="10" fontId="27" fillId="0" borderId="0" xfId="0" applyNumberFormat="1" applyFont="1"/>
    <xf numFmtId="0" fontId="15" fillId="2" borderId="0" xfId="0" applyFont="1" applyFill="1" applyProtection="1">
      <protection locked="0"/>
    </xf>
    <xf numFmtId="0" fontId="26" fillId="2" borderId="0" xfId="0" applyFont="1" applyFill="1" applyProtection="1">
      <protection locked="0"/>
    </xf>
    <xf numFmtId="1" fontId="27" fillId="2" borderId="0" xfId="0" applyNumberFormat="1" applyFont="1" applyFill="1" applyAlignment="1" applyProtection="1">
      <alignment horizontal="center"/>
      <protection locked="0"/>
    </xf>
    <xf numFmtId="166" fontId="27" fillId="2" borderId="0" xfId="0" applyNumberFormat="1" applyFont="1" applyFill="1" applyAlignment="1" applyProtection="1">
      <alignment horizontal="center"/>
      <protection locked="0"/>
    </xf>
    <xf numFmtId="167" fontId="27" fillId="2" borderId="0" xfId="4" applyNumberFormat="1" applyFont="1" applyFill="1" applyBorder="1" applyAlignment="1" applyProtection="1">
      <alignment horizontal="center"/>
      <protection locked="0"/>
    </xf>
    <xf numFmtId="0" fontId="42" fillId="2" borderId="1" xfId="0" applyFont="1" applyFill="1" applyBorder="1" applyAlignment="1">
      <alignment vertical="center"/>
    </xf>
    <xf numFmtId="0" fontId="26" fillId="2" borderId="3" xfId="0" applyFont="1" applyFill="1" applyBorder="1" applyAlignment="1">
      <alignment vertical="center"/>
    </xf>
    <xf numFmtId="0" fontId="26" fillId="2" borderId="1" xfId="0" applyFont="1" applyFill="1" applyBorder="1" applyAlignment="1">
      <alignment horizontal="left" vertical="center"/>
    </xf>
    <xf numFmtId="0" fontId="26" fillId="2" borderId="3" xfId="0" applyFont="1" applyFill="1" applyBorder="1" applyAlignment="1">
      <alignment horizontal="left" vertical="center"/>
    </xf>
    <xf numFmtId="2" fontId="44" fillId="2" borderId="11" xfId="0" applyNumberFormat="1" applyFont="1" applyFill="1" applyBorder="1" applyAlignment="1">
      <alignment vertical="center"/>
    </xf>
    <xf numFmtId="0" fontId="15" fillId="2" borderId="14" xfId="0" applyFont="1" applyFill="1" applyBorder="1" applyAlignment="1">
      <alignment vertical="center"/>
    </xf>
    <xf numFmtId="2" fontId="44" fillId="2" borderId="4" xfId="0" applyNumberFormat="1" applyFont="1" applyFill="1" applyBorder="1" applyAlignment="1">
      <alignment vertical="center"/>
    </xf>
    <xf numFmtId="0" fontId="26" fillId="2" borderId="9" xfId="0" applyFont="1" applyFill="1" applyBorder="1" applyAlignment="1">
      <alignment vertical="center"/>
    </xf>
    <xf numFmtId="176" fontId="15" fillId="0" borderId="0" xfId="5" applyNumberFormat="1" applyFont="1" applyAlignment="1" applyProtection="1">
      <alignment vertical="center"/>
    </xf>
    <xf numFmtId="4" fontId="27" fillId="0" borderId="4" xfId="0" applyNumberFormat="1" applyFont="1" applyBorder="1" applyAlignment="1">
      <alignment horizontal="center" vertical="center"/>
    </xf>
    <xf numFmtId="0" fontId="15" fillId="0" borderId="13" xfId="0" applyFont="1" applyBorder="1" applyAlignment="1">
      <alignment vertical="center"/>
    </xf>
    <xf numFmtId="169" fontId="27" fillId="4" borderId="2" xfId="5" applyNumberFormat="1" applyFont="1" applyFill="1" applyBorder="1" applyAlignment="1" applyProtection="1">
      <alignment vertical="center"/>
      <protection hidden="1"/>
    </xf>
    <xf numFmtId="0" fontId="26" fillId="0" borderId="0" xfId="0" applyFont="1" applyAlignment="1">
      <alignment vertical="center"/>
    </xf>
    <xf numFmtId="176" fontId="27" fillId="4" borderId="2" xfId="5" applyNumberFormat="1" applyFont="1" applyFill="1" applyBorder="1" applyAlignment="1" applyProtection="1">
      <alignment vertical="center"/>
      <protection hidden="1"/>
    </xf>
    <xf numFmtId="0" fontId="17" fillId="2" borderId="6" xfId="0" applyFont="1" applyFill="1" applyBorder="1" applyAlignment="1">
      <alignment horizontal="center"/>
    </xf>
    <xf numFmtId="0" fontId="15" fillId="2" borderId="14" xfId="0" applyFont="1" applyFill="1" applyBorder="1" applyAlignment="1">
      <alignment horizontal="center"/>
    </xf>
    <xf numFmtId="0" fontId="26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3" fontId="25" fillId="0" borderId="0" xfId="0" applyNumberFormat="1" applyFont="1" applyAlignment="1">
      <alignment horizontal="center"/>
    </xf>
    <xf numFmtId="0" fontId="27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26" fillId="2" borderId="15" xfId="0" applyFont="1" applyFill="1" applyBorder="1" applyAlignment="1">
      <alignment horizontal="centerContinuous" vertical="center"/>
    </xf>
    <xf numFmtId="0" fontId="26" fillId="2" borderId="14" xfId="0" applyFont="1" applyFill="1" applyBorder="1" applyAlignment="1">
      <alignment horizontal="center" vertical="center"/>
    </xf>
    <xf numFmtId="0" fontId="26" fillId="2" borderId="14" xfId="0" applyFont="1" applyFill="1" applyBorder="1" applyAlignment="1">
      <alignment horizontal="centerContinuous" vertical="center"/>
    </xf>
    <xf numFmtId="0" fontId="26" fillId="2" borderId="8" xfId="0" applyFont="1" applyFill="1" applyBorder="1" applyAlignment="1">
      <alignment horizontal="centerContinuous" vertical="center"/>
    </xf>
    <xf numFmtId="0" fontId="26" fillId="2" borderId="8" xfId="0" applyFont="1" applyFill="1" applyBorder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0" fontId="18" fillId="0" borderId="0" xfId="0" applyFont="1"/>
    <xf numFmtId="173" fontId="25" fillId="0" borderId="0" xfId="0" applyNumberFormat="1" applyFont="1"/>
    <xf numFmtId="173" fontId="31" fillId="0" borderId="0" xfId="0" applyNumberFormat="1" applyFont="1"/>
    <xf numFmtId="0" fontId="21" fillId="2" borderId="16" xfId="0" applyFont="1" applyFill="1" applyBorder="1" applyAlignment="1">
      <alignment horizontal="left" vertical="center"/>
    </xf>
    <xf numFmtId="0" fontId="31" fillId="4" borderId="2" xfId="0" applyFont="1" applyFill="1" applyBorder="1" applyAlignment="1">
      <alignment vertical="center"/>
    </xf>
    <xf numFmtId="3" fontId="31" fillId="4" borderId="2" xfId="0" applyNumberFormat="1" applyFont="1" applyFill="1" applyBorder="1" applyAlignment="1">
      <alignment vertical="center"/>
    </xf>
    <xf numFmtId="171" fontId="45" fillId="4" borderId="2" xfId="0" applyNumberFormat="1" applyFont="1" applyFill="1" applyBorder="1" applyAlignment="1" applyProtection="1">
      <alignment vertical="center"/>
      <protection hidden="1"/>
    </xf>
    <xf numFmtId="173" fontId="45" fillId="4" borderId="1" xfId="0" applyNumberFormat="1" applyFont="1" applyFill="1" applyBorder="1" applyAlignment="1" applyProtection="1">
      <alignment vertical="center"/>
      <protection hidden="1"/>
    </xf>
    <xf numFmtId="3" fontId="31" fillId="4" borderId="2" xfId="0" applyNumberFormat="1" applyFont="1" applyFill="1" applyBorder="1" applyAlignment="1" applyProtection="1">
      <alignment vertical="center"/>
      <protection hidden="1"/>
    </xf>
    <xf numFmtId="170" fontId="45" fillId="4" borderId="2" xfId="0" applyNumberFormat="1" applyFont="1" applyFill="1" applyBorder="1" applyAlignment="1" applyProtection="1">
      <alignment vertical="center"/>
      <protection hidden="1"/>
    </xf>
    <xf numFmtId="173" fontId="45" fillId="4" borderId="2" xfId="0" applyNumberFormat="1" applyFont="1" applyFill="1" applyBorder="1" applyAlignment="1" applyProtection="1">
      <alignment vertical="center"/>
      <protection hidden="1"/>
    </xf>
    <xf numFmtId="3" fontId="45" fillId="4" borderId="2" xfId="0" applyNumberFormat="1" applyFont="1" applyFill="1" applyBorder="1" applyAlignment="1" applyProtection="1">
      <alignment vertical="center"/>
      <protection hidden="1"/>
    </xf>
    <xf numFmtId="173" fontId="45" fillId="0" borderId="0" xfId="0" applyNumberFormat="1" applyFont="1" applyAlignment="1" applyProtection="1">
      <alignment vertical="center"/>
      <protection hidden="1"/>
    </xf>
    <xf numFmtId="170" fontId="17" fillId="0" borderId="0" xfId="0" applyNumberFormat="1" applyFont="1"/>
    <xf numFmtId="0" fontId="20" fillId="0" borderId="0" xfId="0" applyFont="1" applyAlignment="1">
      <alignment horizontal="right"/>
    </xf>
    <xf numFmtId="0" fontId="15" fillId="5" borderId="2" xfId="0" applyFont="1" applyFill="1" applyBorder="1" applyAlignment="1">
      <alignment vertical="center"/>
    </xf>
    <xf numFmtId="3" fontId="25" fillId="4" borderId="4" xfId="0" applyNumberFormat="1" applyFont="1" applyFill="1" applyBorder="1" applyAlignment="1">
      <alignment vertical="center"/>
    </xf>
    <xf numFmtId="0" fontId="17" fillId="2" borderId="0" xfId="0" applyFont="1" applyFill="1" applyAlignment="1">
      <alignment horizontal="left" vertical="center"/>
    </xf>
    <xf numFmtId="0" fontId="31" fillId="2" borderId="0" xfId="0" applyFont="1" applyFill="1" applyAlignment="1">
      <alignment vertical="center"/>
    </xf>
    <xf numFmtId="3" fontId="45" fillId="2" borderId="0" xfId="0" applyNumberFormat="1" applyFont="1" applyFill="1" applyAlignment="1">
      <alignment horizontal="left" vertical="center"/>
    </xf>
    <xf numFmtId="0" fontId="15" fillId="5" borderId="4" xfId="0" applyFont="1" applyFill="1" applyBorder="1" applyAlignment="1">
      <alignment vertical="center"/>
    </xf>
    <xf numFmtId="0" fontId="28" fillId="4" borderId="2" xfId="0" applyFont="1" applyFill="1" applyBorder="1" applyAlignment="1">
      <alignment vertical="center"/>
    </xf>
    <xf numFmtId="0" fontId="15" fillId="5" borderId="0" xfId="0" applyFont="1" applyFill="1" applyAlignment="1">
      <alignment horizontal="left" vertical="center"/>
    </xf>
    <xf numFmtId="0" fontId="46" fillId="2" borderId="0" xfId="0" applyFont="1" applyFill="1" applyAlignment="1">
      <alignment horizontal="centerContinuous" vertical="center"/>
    </xf>
    <xf numFmtId="0" fontId="47" fillId="2" borderId="0" xfId="0" applyFont="1" applyFill="1" applyAlignment="1">
      <alignment horizontal="centerContinuous" vertical="center"/>
    </xf>
    <xf numFmtId="0" fontId="48" fillId="2" borderId="0" xfId="0" applyFont="1" applyFill="1" applyAlignment="1">
      <alignment horizontal="centerContinuous" vertical="center"/>
    </xf>
    <xf numFmtId="3" fontId="17" fillId="2" borderId="0" xfId="0" applyNumberFormat="1" applyFont="1" applyFill="1" applyAlignment="1">
      <alignment horizontal="centerContinuous" vertical="center"/>
    </xf>
    <xf numFmtId="0" fontId="27" fillId="4" borderId="2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vertical="center"/>
    </xf>
    <xf numFmtId="0" fontId="18" fillId="2" borderId="3" xfId="0" applyFont="1" applyFill="1" applyBorder="1" applyAlignment="1">
      <alignment horizontal="left" vertical="center"/>
    </xf>
    <xf numFmtId="0" fontId="49" fillId="2" borderId="3" xfId="0" applyFont="1" applyFill="1" applyBorder="1" applyAlignment="1">
      <alignment horizontal="centerContinuous" vertical="center"/>
    </xf>
    <xf numFmtId="0" fontId="49" fillId="2" borderId="4" xfId="0" applyFont="1" applyFill="1" applyBorder="1" applyAlignment="1">
      <alignment horizontal="centerContinuous" vertical="center"/>
    </xf>
    <xf numFmtId="0" fontId="47" fillId="5" borderId="10" xfId="0" applyFont="1" applyFill="1" applyBorder="1" applyAlignment="1">
      <alignment vertical="center"/>
    </xf>
    <xf numFmtId="3" fontId="27" fillId="4" borderId="2" xfId="0" applyNumberFormat="1" applyFont="1" applyFill="1" applyBorder="1" applyAlignment="1">
      <alignment horizontal="center" vertical="center"/>
    </xf>
    <xf numFmtId="0" fontId="17" fillId="2" borderId="0" xfId="0" applyFont="1" applyFill="1" applyAlignment="1">
      <alignment vertical="center"/>
    </xf>
    <xf numFmtId="0" fontId="18" fillId="2" borderId="0" xfId="0" applyFont="1" applyFill="1" applyAlignment="1">
      <alignment horizontal="left" vertical="center"/>
    </xf>
    <xf numFmtId="0" fontId="49" fillId="2" borderId="0" xfId="0" applyFont="1" applyFill="1" applyAlignment="1">
      <alignment horizontal="centerContinuous" vertical="center"/>
    </xf>
    <xf numFmtId="0" fontId="47" fillId="2" borderId="0" xfId="0" applyFont="1" applyFill="1" applyAlignment="1">
      <alignment vertical="center"/>
    </xf>
    <xf numFmtId="3" fontId="25" fillId="2" borderId="0" xfId="0" applyNumberFormat="1" applyFont="1" applyFill="1" applyAlignment="1">
      <alignment horizontal="center" vertical="center"/>
    </xf>
    <xf numFmtId="0" fontId="50" fillId="2" borderId="0" xfId="0" applyFont="1" applyFill="1" applyAlignment="1">
      <alignment vertical="center"/>
    </xf>
    <xf numFmtId="4" fontId="28" fillId="2" borderId="0" xfId="0" applyNumberFormat="1" applyFont="1" applyFill="1" applyAlignment="1">
      <alignment horizontal="left" vertical="center"/>
    </xf>
    <xf numFmtId="0" fontId="27" fillId="2" borderId="0" xfId="0" applyFont="1" applyFill="1" applyAlignment="1">
      <alignment horizontal="center" vertical="center"/>
    </xf>
    <xf numFmtId="0" fontId="26" fillId="5" borderId="0" xfId="0" applyFont="1" applyFill="1" applyAlignment="1">
      <alignment vertical="center"/>
    </xf>
    <xf numFmtId="0" fontId="51" fillId="2" borderId="0" xfId="0" applyFont="1" applyFill="1" applyAlignment="1">
      <alignment vertical="center"/>
    </xf>
    <xf numFmtId="1" fontId="28" fillId="2" borderId="13" xfId="0" applyNumberFormat="1" applyFont="1" applyFill="1" applyBorder="1" applyAlignment="1">
      <alignment horizontal="center" vertical="center" wrapText="1"/>
    </xf>
    <xf numFmtId="1" fontId="28" fillId="2" borderId="6" xfId="0" applyNumberFormat="1" applyFont="1" applyFill="1" applyBorder="1" applyAlignment="1">
      <alignment horizontal="center" vertical="center" wrapText="1"/>
    </xf>
    <xf numFmtId="0" fontId="20" fillId="2" borderId="0" xfId="0" applyFont="1" applyFill="1" applyAlignment="1">
      <alignment horizontal="centerContinuous" vertical="center" wrapText="1"/>
    </xf>
    <xf numFmtId="1" fontId="52" fillId="2" borderId="0" xfId="0" applyNumberFormat="1" applyFont="1" applyFill="1" applyAlignment="1">
      <alignment horizontal="centerContinuous" vertical="center" wrapText="1"/>
    </xf>
    <xf numFmtId="0" fontId="53" fillId="2" borderId="0" xfId="0" applyFont="1" applyFill="1" applyAlignment="1">
      <alignment horizontal="centerContinuous" vertical="center" wrapText="1"/>
    </xf>
    <xf numFmtId="3" fontId="28" fillId="5" borderId="8" xfId="0" applyNumberFormat="1" applyFont="1" applyFill="1" applyBorder="1" applyAlignment="1">
      <alignment horizontal="center" vertical="center"/>
    </xf>
    <xf numFmtId="3" fontId="28" fillId="5" borderId="7" xfId="0" applyNumberFormat="1" applyFont="1" applyFill="1" applyBorder="1" applyAlignment="1">
      <alignment horizontal="center" vertical="center"/>
    </xf>
    <xf numFmtId="0" fontId="26" fillId="2" borderId="7" xfId="0" applyFont="1" applyFill="1" applyBorder="1" applyAlignment="1">
      <alignment horizontal="center" vertical="center" wrapText="1"/>
    </xf>
    <xf numFmtId="3" fontId="49" fillId="5" borderId="2" xfId="0" applyNumberFormat="1" applyFont="1" applyFill="1" applyBorder="1" applyAlignment="1">
      <alignment vertical="center"/>
    </xf>
    <xf numFmtId="3" fontId="49" fillId="2" borderId="1" xfId="0" applyNumberFormat="1" applyFont="1" applyFill="1" applyBorder="1" applyAlignment="1">
      <alignment vertical="center"/>
    </xf>
    <xf numFmtId="0" fontId="26" fillId="5" borderId="2" xfId="0" applyFont="1" applyFill="1" applyBorder="1" applyAlignment="1">
      <alignment horizontal="center" vertical="center"/>
    </xf>
    <xf numFmtId="16" fontId="15" fillId="5" borderId="2" xfId="0" applyNumberFormat="1" applyFont="1" applyFill="1" applyBorder="1" applyAlignment="1">
      <alignment horizontal="left" vertical="center"/>
    </xf>
    <xf numFmtId="0" fontId="20" fillId="5" borderId="2" xfId="0" applyFont="1" applyFill="1" applyBorder="1" applyAlignment="1">
      <alignment horizontal="right" vertical="center"/>
    </xf>
    <xf numFmtId="171" fontId="27" fillId="4" borderId="2" xfId="0" applyNumberFormat="1" applyFont="1" applyFill="1" applyBorder="1" applyAlignment="1">
      <alignment vertical="center"/>
    </xf>
    <xf numFmtId="173" fontId="27" fillId="4" borderId="1" xfId="0" applyNumberFormat="1" applyFont="1" applyFill="1" applyBorder="1" applyAlignment="1">
      <alignment vertical="center"/>
    </xf>
    <xf numFmtId="9" fontId="54" fillId="4" borderId="2" xfId="0" applyNumberFormat="1" applyFont="1" applyFill="1" applyBorder="1" applyAlignment="1">
      <alignment vertical="center"/>
    </xf>
    <xf numFmtId="170" fontId="25" fillId="4" borderId="2" xfId="0" applyNumberFormat="1" applyFont="1" applyFill="1" applyBorder="1" applyAlignment="1">
      <alignment vertical="center"/>
    </xf>
    <xf numFmtId="173" fontId="25" fillId="4" borderId="2" xfId="0" applyNumberFormat="1" applyFont="1" applyFill="1" applyBorder="1" applyAlignment="1">
      <alignment vertical="center"/>
    </xf>
    <xf numFmtId="9" fontId="55" fillId="4" borderId="2" xfId="0" applyNumberFormat="1" applyFont="1" applyFill="1" applyBorder="1" applyAlignment="1">
      <alignment vertical="center"/>
    </xf>
    <xf numFmtId="0" fontId="15" fillId="3" borderId="2" xfId="0" applyFont="1" applyFill="1" applyBorder="1" applyAlignment="1">
      <alignment vertical="center"/>
    </xf>
    <xf numFmtId="171" fontId="27" fillId="3" borderId="2" xfId="0" applyNumberFormat="1" applyFont="1" applyFill="1" applyBorder="1" applyAlignment="1">
      <alignment vertical="center"/>
    </xf>
    <xf numFmtId="0" fontId="21" fillId="2" borderId="5" xfId="0" applyFont="1" applyFill="1" applyBorder="1" applyAlignment="1">
      <alignment horizontal="left" vertical="center"/>
    </xf>
    <xf numFmtId="0" fontId="22" fillId="2" borderId="5" xfId="0" applyFont="1" applyFill="1" applyBorder="1" applyAlignment="1">
      <alignment horizontal="right" vertical="center"/>
    </xf>
    <xf numFmtId="0" fontId="31" fillId="4" borderId="13" xfId="0" applyFont="1" applyFill="1" applyBorder="1" applyAlignment="1">
      <alignment vertical="center"/>
    </xf>
    <xf numFmtId="171" fontId="31" fillId="4" borderId="13" xfId="0" applyNumberFormat="1" applyFont="1" applyFill="1" applyBorder="1" applyAlignment="1">
      <alignment vertical="center"/>
    </xf>
    <xf numFmtId="173" fontId="31" fillId="4" borderId="6" xfId="0" applyNumberFormat="1" applyFont="1" applyFill="1" applyBorder="1" applyAlignment="1">
      <alignment vertical="center"/>
    </xf>
    <xf numFmtId="170" fontId="27" fillId="4" borderId="2" xfId="0" applyNumberFormat="1" applyFont="1" applyFill="1" applyBorder="1" applyAlignment="1">
      <alignment vertical="center"/>
    </xf>
    <xf numFmtId="173" fontId="31" fillId="4" borderId="2" xfId="0" applyNumberFormat="1" applyFont="1" applyFill="1" applyBorder="1" applyAlignment="1">
      <alignment vertical="center"/>
    </xf>
    <xf numFmtId="173" fontId="56" fillId="5" borderId="2" xfId="0" applyNumberFormat="1" applyFont="1" applyFill="1" applyBorder="1" applyAlignment="1">
      <alignment vertical="center"/>
    </xf>
    <xf numFmtId="173" fontId="56" fillId="5" borderId="1" xfId="0" applyNumberFormat="1" applyFont="1" applyFill="1" applyBorder="1" applyAlignment="1">
      <alignment vertical="center"/>
    </xf>
    <xf numFmtId="3" fontId="26" fillId="5" borderId="2" xfId="0" applyNumberFormat="1" applyFont="1" applyFill="1" applyBorder="1" applyAlignment="1">
      <alignment horizontal="center" vertical="center"/>
    </xf>
    <xf numFmtId="17" fontId="15" fillId="5" borderId="2" xfId="0" applyNumberFormat="1" applyFont="1" applyFill="1" applyBorder="1" applyAlignment="1">
      <alignment horizontal="left" vertical="center"/>
    </xf>
    <xf numFmtId="17" fontId="15" fillId="5" borderId="2" xfId="0" quotePrefix="1" applyNumberFormat="1" applyFont="1" applyFill="1" applyBorder="1" applyAlignment="1">
      <alignment horizontal="left" vertical="center"/>
    </xf>
    <xf numFmtId="9" fontId="54" fillId="4" borderId="2" xfId="0" applyNumberFormat="1" applyFont="1" applyFill="1" applyBorder="1" applyAlignment="1" applyProtection="1">
      <alignment vertical="center"/>
      <protection hidden="1"/>
    </xf>
    <xf numFmtId="0" fontId="15" fillId="5" borderId="2" xfId="0" quotePrefix="1" applyFont="1" applyFill="1" applyBorder="1" applyAlignment="1">
      <alignment vertical="center"/>
    </xf>
    <xf numFmtId="0" fontId="15" fillId="5" borderId="2" xfId="0" quotePrefix="1" applyFont="1" applyFill="1" applyBorder="1" applyAlignment="1">
      <alignment horizontal="left" vertical="center"/>
    </xf>
    <xf numFmtId="16" fontId="15" fillId="5" borderId="2" xfId="0" quotePrefix="1" applyNumberFormat="1" applyFont="1" applyFill="1" applyBorder="1" applyAlignment="1">
      <alignment horizontal="left" vertical="center"/>
    </xf>
    <xf numFmtId="0" fontId="20" fillId="5" borderId="15" xfId="0" applyFont="1" applyFill="1" applyBorder="1" applyAlignment="1">
      <alignment horizontal="right" vertical="center"/>
    </xf>
    <xf numFmtId="0" fontId="15" fillId="5" borderId="15" xfId="0" applyFont="1" applyFill="1" applyBorder="1" applyAlignment="1">
      <alignment vertical="center"/>
    </xf>
    <xf numFmtId="17" fontId="15" fillId="5" borderId="2" xfId="0" quotePrefix="1" applyNumberFormat="1" applyFont="1" applyFill="1" applyBorder="1" applyAlignment="1">
      <alignment vertical="center"/>
    </xf>
    <xf numFmtId="0" fontId="21" fillId="2" borderId="1" xfId="0" applyFont="1" applyFill="1" applyBorder="1" applyAlignment="1">
      <alignment horizontal="left" vertical="center"/>
    </xf>
    <xf numFmtId="0" fontId="22" fillId="2" borderId="3" xfId="0" applyFont="1" applyFill="1" applyBorder="1" applyAlignment="1">
      <alignment horizontal="right" vertical="center"/>
    </xf>
    <xf numFmtId="171" fontId="31" fillId="4" borderId="2" xfId="0" applyNumberFormat="1" applyFont="1" applyFill="1" applyBorder="1" applyAlignment="1">
      <alignment vertical="center"/>
    </xf>
    <xf numFmtId="173" fontId="31" fillId="4" borderId="1" xfId="0" applyNumberFormat="1" applyFont="1" applyFill="1" applyBorder="1" applyAlignment="1">
      <alignment vertical="center"/>
    </xf>
    <xf numFmtId="170" fontId="31" fillId="4" borderId="2" xfId="0" applyNumberFormat="1" applyFont="1" applyFill="1" applyBorder="1" applyAlignment="1">
      <alignment vertical="center"/>
    </xf>
    <xf numFmtId="173" fontId="56" fillId="5" borderId="0" xfId="0" applyNumberFormat="1" applyFont="1" applyFill="1" applyAlignment="1">
      <alignment vertical="center"/>
    </xf>
    <xf numFmtId="0" fontId="26" fillId="5" borderId="0" xfId="0" applyFont="1" applyFill="1" applyAlignment="1">
      <alignment horizontal="center" vertical="center"/>
    </xf>
    <xf numFmtId="3" fontId="26" fillId="5" borderId="0" xfId="0" applyNumberFormat="1" applyFont="1" applyFill="1" applyAlignment="1">
      <alignment horizontal="center" vertical="center"/>
    </xf>
    <xf numFmtId="171" fontId="31" fillId="7" borderId="2" xfId="0" applyNumberFormat="1" applyFont="1" applyFill="1" applyBorder="1" applyAlignment="1">
      <alignment vertical="center"/>
    </xf>
    <xf numFmtId="3" fontId="44" fillId="9" borderId="0" xfId="0" applyNumberFormat="1" applyFont="1" applyFill="1" applyAlignment="1">
      <alignment vertical="center"/>
    </xf>
    <xf numFmtId="0" fontId="15" fillId="9" borderId="0" xfId="0" applyFont="1" applyFill="1" applyAlignment="1">
      <alignment vertical="center"/>
    </xf>
    <xf numFmtId="170" fontId="15" fillId="9" borderId="0" xfId="0" applyNumberFormat="1" applyFont="1" applyFill="1" applyAlignment="1">
      <alignment vertical="center"/>
    </xf>
    <xf numFmtId="3" fontId="44" fillId="2" borderId="0" xfId="0" applyNumberFormat="1" applyFont="1" applyFill="1" applyAlignment="1">
      <alignment vertical="center"/>
    </xf>
    <xf numFmtId="0" fontId="15" fillId="2" borderId="0" xfId="0" quotePrefix="1" applyFont="1" applyFill="1" applyAlignment="1">
      <alignment horizontal="left" vertical="center"/>
    </xf>
    <xf numFmtId="0" fontId="15" fillId="2" borderId="2" xfId="0" quotePrefix="1" applyFont="1" applyFill="1" applyBorder="1" applyAlignment="1">
      <alignment horizontal="left" vertical="center"/>
    </xf>
    <xf numFmtId="3" fontId="44" fillId="2" borderId="2" xfId="0" applyNumberFormat="1" applyFont="1" applyFill="1" applyBorder="1" applyAlignment="1">
      <alignment horizontal="left" vertical="center"/>
    </xf>
    <xf numFmtId="10" fontId="27" fillId="4" borderId="2" xfId="4" applyNumberFormat="1" applyFont="1" applyFill="1" applyBorder="1" applyAlignment="1" applyProtection="1">
      <alignment vertical="center"/>
    </xf>
    <xf numFmtId="0" fontId="15" fillId="0" borderId="0" xfId="0" quotePrefix="1" applyFont="1" applyAlignment="1">
      <alignment horizontal="left" vertical="center"/>
    </xf>
    <xf numFmtId="0" fontId="20" fillId="0" borderId="0" xfId="0" applyFont="1" applyAlignment="1">
      <alignment horizontal="right" vertical="center"/>
    </xf>
    <xf numFmtId="180" fontId="27" fillId="4" borderId="1" xfId="4" applyNumberFormat="1" applyFont="1" applyFill="1" applyBorder="1" applyAlignment="1" applyProtection="1">
      <alignment horizontal="center" vertical="center"/>
    </xf>
    <xf numFmtId="181" fontId="27" fillId="4" borderId="2" xfId="4" applyNumberFormat="1" applyFont="1" applyFill="1" applyBorder="1" applyAlignment="1" applyProtection="1">
      <alignment horizontal="center" vertical="center"/>
    </xf>
    <xf numFmtId="181" fontId="27" fillId="4" borderId="2" xfId="0" applyNumberFormat="1" applyFont="1" applyFill="1" applyBorder="1" applyAlignment="1">
      <alignment horizontal="center" vertical="center"/>
    </xf>
    <xf numFmtId="180" fontId="26" fillId="3" borderId="2" xfId="0" applyNumberFormat="1" applyFont="1" applyFill="1" applyBorder="1" applyAlignment="1" applyProtection="1">
      <alignment horizontal="center" vertical="center"/>
      <protection locked="0"/>
    </xf>
    <xf numFmtId="180" fontId="43" fillId="8" borderId="1" xfId="0" applyNumberFormat="1" applyFont="1" applyFill="1" applyBorder="1" applyAlignment="1" applyProtection="1">
      <alignment horizontal="center" vertical="center"/>
      <protection locked="0"/>
    </xf>
    <xf numFmtId="180" fontId="27" fillId="4" borderId="2" xfId="0" applyNumberFormat="1" applyFont="1" applyFill="1" applyBorder="1" applyAlignment="1">
      <alignment horizontal="center" vertical="center"/>
    </xf>
    <xf numFmtId="180" fontId="26" fillId="3" borderId="1" xfId="0" applyNumberFormat="1" applyFont="1" applyFill="1" applyBorder="1" applyAlignment="1" applyProtection="1">
      <alignment horizontal="center" vertical="center"/>
      <protection locked="0"/>
    </xf>
    <xf numFmtId="181" fontId="27" fillId="8" borderId="2" xfId="4" applyNumberFormat="1" applyFont="1" applyFill="1" applyBorder="1" applyAlignment="1" applyProtection="1">
      <alignment horizontal="center" vertical="center"/>
    </xf>
    <xf numFmtId="181" fontId="27" fillId="10" borderId="2" xfId="4" applyNumberFormat="1" applyFont="1" applyFill="1" applyBorder="1" applyAlignment="1" applyProtection="1">
      <alignment horizontal="center" vertical="center"/>
    </xf>
    <xf numFmtId="181" fontId="25" fillId="4" borderId="1" xfId="0" applyNumberFormat="1" applyFont="1" applyFill="1" applyBorder="1" applyAlignment="1">
      <alignment horizontal="center" vertical="center"/>
    </xf>
    <xf numFmtId="181" fontId="27" fillId="4" borderId="1" xfId="0" applyNumberFormat="1" applyFont="1" applyFill="1" applyBorder="1" applyAlignment="1">
      <alignment horizontal="center" vertical="center"/>
    </xf>
    <xf numFmtId="180" fontId="25" fillId="4" borderId="1" xfId="0" applyNumberFormat="1" applyFont="1" applyFill="1" applyBorder="1" applyAlignment="1">
      <alignment horizontal="center" vertical="center"/>
    </xf>
    <xf numFmtId="180" fontId="27" fillId="4" borderId="1" xfId="0" applyNumberFormat="1" applyFont="1" applyFill="1" applyBorder="1" applyAlignment="1">
      <alignment horizontal="center" vertical="center"/>
    </xf>
    <xf numFmtId="181" fontId="28" fillId="3" borderId="2" xfId="0" applyNumberFormat="1" applyFont="1" applyFill="1" applyBorder="1" applyAlignment="1" applyProtection="1">
      <alignment horizontal="center"/>
      <protection locked="0"/>
    </xf>
    <xf numFmtId="181" fontId="27" fillId="4" borderId="2" xfId="0" applyNumberFormat="1" applyFont="1" applyFill="1" applyBorder="1" applyAlignment="1">
      <alignment horizontal="center"/>
    </xf>
    <xf numFmtId="181" fontId="43" fillId="4" borderId="2" xfId="7" applyNumberFormat="1" applyFont="1" applyFill="1" applyBorder="1" applyProtection="1"/>
    <xf numFmtId="181" fontId="43" fillId="9" borderId="2" xfId="7" applyNumberFormat="1" applyFont="1" applyFill="1" applyBorder="1" applyProtection="1"/>
    <xf numFmtId="181" fontId="43" fillId="8" borderId="2" xfId="7" applyNumberFormat="1" applyFont="1" applyFill="1" applyBorder="1" applyProtection="1"/>
    <xf numFmtId="0" fontId="26" fillId="0" borderId="0" xfId="0" applyFont="1" applyAlignment="1">
      <alignment horizontal="left" vertical="center"/>
    </xf>
    <xf numFmtId="0" fontId="15" fillId="2" borderId="2" xfId="0" applyFont="1" applyFill="1" applyBorder="1" applyAlignment="1">
      <alignment horizontal="right" vertical="center"/>
    </xf>
    <xf numFmtId="178" fontId="20" fillId="2" borderId="8" xfId="28" applyFont="1" applyFill="1" applyBorder="1" applyAlignment="1" applyProtection="1">
      <alignment horizontal="right" vertical="center"/>
      <protection locked="0"/>
    </xf>
    <xf numFmtId="178" fontId="20" fillId="2" borderId="2" xfId="28" applyFont="1" applyFill="1" applyBorder="1" applyAlignment="1" applyProtection="1">
      <alignment horizontal="right" vertical="center"/>
      <protection locked="0"/>
    </xf>
    <xf numFmtId="49" fontId="20" fillId="0" borderId="0" xfId="0" applyNumberFormat="1" applyFont="1" applyAlignment="1">
      <alignment horizontal="right" vertical="center"/>
    </xf>
    <xf numFmtId="49" fontId="20" fillId="2" borderId="8" xfId="0" applyNumberFormat="1" applyFont="1" applyFill="1" applyBorder="1" applyAlignment="1">
      <alignment horizontal="right" vertical="center"/>
    </xf>
    <xf numFmtId="0" fontId="20" fillId="2" borderId="8" xfId="0" applyFont="1" applyFill="1" applyBorder="1" applyAlignment="1">
      <alignment horizontal="right" vertical="center"/>
    </xf>
    <xf numFmtId="9" fontId="38" fillId="8" borderId="1" xfId="0" applyNumberFormat="1" applyFont="1" applyFill="1" applyBorder="1" applyAlignment="1">
      <alignment horizontal="centerContinuous" vertical="center"/>
    </xf>
    <xf numFmtId="9" fontId="38" fillId="8" borderId="4" xfId="0" applyNumberFormat="1" applyFont="1" applyFill="1" applyBorder="1" applyAlignment="1">
      <alignment horizontal="centerContinuous" vertical="center"/>
    </xf>
    <xf numFmtId="178" fontId="17" fillId="2" borderId="4" xfId="17" applyFont="1" applyFill="1" applyBorder="1" applyAlignment="1" applyProtection="1">
      <alignment horizontal="centerContinuous" vertical="center"/>
      <protection locked="0"/>
    </xf>
    <xf numFmtId="181" fontId="27" fillId="8" borderId="2" xfId="0" applyNumberFormat="1" applyFont="1" applyFill="1" applyBorder="1" applyAlignment="1">
      <alignment horizontal="center" vertical="center"/>
    </xf>
    <xf numFmtId="10" fontId="30" fillId="10" borderId="2" xfId="0" applyNumberFormat="1" applyFont="1" applyFill="1" applyBorder="1" applyAlignment="1" applyProtection="1">
      <alignment vertical="center"/>
      <protection locked="0"/>
    </xf>
    <xf numFmtId="10" fontId="27" fillId="8" borderId="2" xfId="0" applyNumberFormat="1" applyFont="1" applyFill="1" applyBorder="1" applyAlignment="1" applyProtection="1">
      <alignment vertical="center"/>
      <protection hidden="1"/>
    </xf>
    <xf numFmtId="171" fontId="26" fillId="10" borderId="2" xfId="0" applyNumberFormat="1" applyFont="1" applyFill="1" applyBorder="1" applyAlignment="1" applyProtection="1">
      <alignment vertical="center"/>
      <protection locked="0"/>
    </xf>
    <xf numFmtId="0" fontId="31" fillId="4" borderId="1" xfId="0" applyFont="1" applyFill="1" applyBorder="1" applyAlignment="1">
      <alignment horizontal="left" vertical="center"/>
    </xf>
    <xf numFmtId="171" fontId="31" fillId="4" borderId="1" xfId="17" applyNumberFormat="1" applyFont="1" applyFill="1" applyBorder="1" applyAlignment="1">
      <alignment horizontal="center" vertical="center"/>
    </xf>
    <xf numFmtId="171" fontId="31" fillId="4" borderId="4" xfId="17" applyNumberFormat="1" applyFont="1" applyFill="1" applyBorder="1" applyAlignment="1">
      <alignment horizontal="center" vertical="center"/>
    </xf>
    <xf numFmtId="10" fontId="31" fillId="4" borderId="1" xfId="17" applyNumberFormat="1" applyFont="1" applyFill="1" applyBorder="1" applyAlignment="1">
      <alignment horizontal="center" vertical="center"/>
    </xf>
    <xf numFmtId="10" fontId="31" fillId="4" borderId="4" xfId="17" applyNumberFormat="1" applyFont="1" applyFill="1" applyBorder="1" applyAlignment="1">
      <alignment horizontal="center" vertical="center"/>
    </xf>
    <xf numFmtId="170" fontId="30" fillId="10" borderId="2" xfId="17" applyNumberFormat="1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26" fillId="0" borderId="2" xfId="0" applyFont="1" applyBorder="1" applyAlignment="1">
      <alignment horizontal="center" vertical="center" wrapText="1"/>
    </xf>
    <xf numFmtId="10" fontId="15" fillId="10" borderId="2" xfId="0" applyNumberFormat="1" applyFont="1" applyFill="1" applyBorder="1" applyAlignment="1">
      <alignment horizontal="center"/>
    </xf>
    <xf numFmtId="0" fontId="15" fillId="2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0" fillId="0" borderId="2" xfId="0" applyBorder="1"/>
    <xf numFmtId="10" fontId="15" fillId="10" borderId="2" xfId="0" applyNumberFormat="1" applyFont="1" applyFill="1" applyBorder="1"/>
    <xf numFmtId="10" fontId="0" fillId="0" borderId="2" xfId="0" applyNumberFormat="1" applyBorder="1"/>
    <xf numFmtId="0" fontId="26" fillId="0" borderId="2" xfId="0" applyFont="1" applyBorder="1" applyAlignment="1">
      <alignment horizontal="center" vertical="center"/>
    </xf>
    <xf numFmtId="10" fontId="27" fillId="4" borderId="2" xfId="0" applyNumberFormat="1" applyFont="1" applyFill="1" applyBorder="1"/>
    <xf numFmtId="170" fontId="30" fillId="3" borderId="1" xfId="17" applyNumberFormat="1" applyFont="1" applyFill="1" applyBorder="1" applyAlignment="1" applyProtection="1">
      <alignment horizontal="center" vertical="center"/>
      <protection locked="0"/>
    </xf>
    <xf numFmtId="170" fontId="30" fillId="3" borderId="4" xfId="17" applyNumberFormat="1" applyFont="1" applyFill="1" applyBorder="1" applyAlignment="1" applyProtection="1">
      <alignment horizontal="center" vertical="center"/>
      <protection locked="0"/>
    </xf>
    <xf numFmtId="178" fontId="15" fillId="0" borderId="1" xfId="17" applyFont="1" applyBorder="1" applyAlignment="1" applyProtection="1">
      <alignment horizontal="center" wrapText="1"/>
      <protection locked="0"/>
    </xf>
    <xf numFmtId="178" fontId="15" fillId="0" borderId="4" xfId="17" applyFont="1" applyBorder="1" applyAlignment="1" applyProtection="1">
      <alignment horizontal="center" wrapText="1"/>
      <protection locked="0"/>
    </xf>
    <xf numFmtId="170" fontId="21" fillId="3" borderId="1" xfId="17" applyNumberFormat="1" applyFont="1" applyFill="1" applyBorder="1" applyAlignment="1" applyProtection="1">
      <alignment horizontal="center" vertical="center"/>
      <protection locked="0"/>
    </xf>
    <xf numFmtId="170" fontId="21" fillId="3" borderId="4" xfId="17" applyNumberFormat="1" applyFont="1" applyFill="1" applyBorder="1" applyAlignment="1" applyProtection="1">
      <alignment horizontal="center" vertical="center"/>
      <protection locked="0"/>
    </xf>
    <xf numFmtId="170" fontId="31" fillId="4" borderId="1" xfId="17" applyNumberFormat="1" applyFont="1" applyFill="1" applyBorder="1" applyAlignment="1">
      <alignment horizontal="center" vertical="center"/>
    </xf>
    <xf numFmtId="170" fontId="31" fillId="4" borderId="4" xfId="17" applyNumberFormat="1" applyFont="1" applyFill="1" applyBorder="1" applyAlignment="1">
      <alignment horizontal="center" vertical="center"/>
    </xf>
    <xf numFmtId="0" fontId="26" fillId="2" borderId="2" xfId="0" applyFont="1" applyFill="1" applyBorder="1"/>
    <xf numFmtId="170" fontId="30" fillId="10" borderId="1" xfId="0" applyNumberFormat="1" applyFont="1" applyFill="1" applyBorder="1" applyAlignment="1">
      <alignment horizontal="center"/>
    </xf>
    <xf numFmtId="170" fontId="30" fillId="10" borderId="4" xfId="0" applyNumberFormat="1" applyFont="1" applyFill="1" applyBorder="1" applyAlignment="1">
      <alignment horizontal="center"/>
    </xf>
    <xf numFmtId="178" fontId="26" fillId="2" borderId="1" xfId="17" applyFont="1" applyFill="1" applyBorder="1" applyAlignment="1" applyProtection="1">
      <alignment horizontal="center" vertical="center" wrapText="1"/>
      <protection locked="0"/>
    </xf>
    <xf numFmtId="178" fontId="26" fillId="2" borderId="4" xfId="17" applyFont="1" applyFill="1" applyBorder="1" applyAlignment="1" applyProtection="1">
      <alignment horizontal="center" vertical="center" wrapText="1"/>
      <protection locked="0"/>
    </xf>
    <xf numFmtId="171" fontId="31" fillId="4" borderId="1" xfId="0" applyNumberFormat="1" applyFont="1" applyFill="1" applyBorder="1" applyAlignment="1">
      <alignment horizontal="center"/>
    </xf>
    <xf numFmtId="171" fontId="31" fillId="4" borderId="3" xfId="0" applyNumberFormat="1" applyFont="1" applyFill="1" applyBorder="1" applyAlignment="1">
      <alignment horizontal="center"/>
    </xf>
    <xf numFmtId="170" fontId="21" fillId="3" borderId="1" xfId="0" applyNumberFormat="1" applyFont="1" applyFill="1" applyBorder="1" applyAlignment="1" applyProtection="1">
      <alignment horizontal="center"/>
      <protection locked="0"/>
    </xf>
    <xf numFmtId="170" fontId="21" fillId="3" borderId="4" xfId="0" applyNumberFormat="1" applyFont="1" applyFill="1" applyBorder="1" applyAlignment="1" applyProtection="1">
      <alignment horizontal="center"/>
      <protection locked="0"/>
    </xf>
    <xf numFmtId="0" fontId="26" fillId="0" borderId="2" xfId="0" applyFont="1" applyBorder="1"/>
    <xf numFmtId="10" fontId="31" fillId="4" borderId="1" xfId="0" applyNumberFormat="1" applyFont="1" applyFill="1" applyBorder="1" applyAlignment="1">
      <alignment horizontal="center"/>
    </xf>
    <xf numFmtId="10" fontId="31" fillId="4" borderId="4" xfId="0" applyNumberFormat="1" applyFont="1" applyFill="1" applyBorder="1" applyAlignment="1">
      <alignment horizontal="center"/>
    </xf>
    <xf numFmtId="0" fontId="14" fillId="2" borderId="0" xfId="0" applyFont="1" applyFill="1" applyAlignment="1">
      <alignment horizontal="center"/>
    </xf>
    <xf numFmtId="0" fontId="22" fillId="3" borderId="1" xfId="0" applyFont="1" applyFill="1" applyBorder="1" applyAlignment="1" applyProtection="1">
      <alignment horizontal="left" vertical="center"/>
      <protection locked="0"/>
    </xf>
    <xf numFmtId="0" fontId="22" fillId="3" borderId="3" xfId="0" applyFont="1" applyFill="1" applyBorder="1" applyAlignment="1" applyProtection="1">
      <alignment horizontal="left" vertical="center"/>
      <protection locked="0"/>
    </xf>
    <xf numFmtId="0" fontId="22" fillId="3" borderId="4" xfId="0" applyFont="1" applyFill="1" applyBorder="1" applyAlignment="1" applyProtection="1">
      <alignment horizontal="left" vertical="center"/>
      <protection locked="0"/>
    </xf>
    <xf numFmtId="0" fontId="21" fillId="3" borderId="1" xfId="0" applyFont="1" applyFill="1" applyBorder="1" applyAlignment="1" applyProtection="1">
      <alignment horizontal="left" vertical="center"/>
      <protection locked="0"/>
    </xf>
    <xf numFmtId="0" fontId="15" fillId="3" borderId="3" xfId="0" applyFont="1" applyFill="1" applyBorder="1" applyAlignment="1" applyProtection="1">
      <alignment horizontal="left" vertical="center"/>
      <protection locked="0"/>
    </xf>
    <xf numFmtId="0" fontId="15" fillId="3" borderId="4" xfId="0" applyFont="1" applyFill="1" applyBorder="1" applyAlignment="1" applyProtection="1">
      <alignment horizontal="left" vertical="center"/>
      <protection locked="0"/>
    </xf>
    <xf numFmtId="0" fontId="21" fillId="3" borderId="3" xfId="0" applyFont="1" applyFill="1" applyBorder="1" applyAlignment="1" applyProtection="1">
      <alignment horizontal="left" vertical="center"/>
      <protection locked="0"/>
    </xf>
    <xf numFmtId="0" fontId="21" fillId="3" borderId="4" xfId="0" applyFont="1" applyFill="1" applyBorder="1" applyAlignment="1" applyProtection="1">
      <alignment horizontal="left" vertical="center"/>
      <protection locked="0"/>
    </xf>
    <xf numFmtId="0" fontId="17" fillId="2" borderId="1" xfId="0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horizontal="center" vertical="center"/>
    </xf>
    <xf numFmtId="0" fontId="22" fillId="3" borderId="1" xfId="0" applyFont="1" applyFill="1" applyBorder="1" applyAlignment="1" applyProtection="1">
      <alignment vertical="center"/>
      <protection locked="0"/>
    </xf>
    <xf numFmtId="0" fontId="22" fillId="3" borderId="3" xfId="0" applyFont="1" applyFill="1" applyBorder="1" applyAlignment="1" applyProtection="1">
      <alignment vertical="center"/>
      <protection locked="0"/>
    </xf>
    <xf numFmtId="0" fontId="22" fillId="3" borderId="4" xfId="0" applyFont="1" applyFill="1" applyBorder="1" applyAlignment="1" applyProtection="1">
      <alignment vertical="center"/>
      <protection locked="0"/>
    </xf>
    <xf numFmtId="14" fontId="22" fillId="3" borderId="1" xfId="0" applyNumberFormat="1" applyFont="1" applyFill="1" applyBorder="1" applyAlignment="1" applyProtection="1">
      <alignment horizontal="left" vertical="center"/>
      <protection locked="0"/>
    </xf>
    <xf numFmtId="14" fontId="22" fillId="3" borderId="3" xfId="0" applyNumberFormat="1" applyFont="1" applyFill="1" applyBorder="1" applyAlignment="1" applyProtection="1">
      <alignment horizontal="left" vertical="center"/>
      <protection locked="0"/>
    </xf>
    <xf numFmtId="14" fontId="22" fillId="3" borderId="4" xfId="0" applyNumberFormat="1" applyFont="1" applyFill="1" applyBorder="1" applyAlignment="1" applyProtection="1">
      <alignment horizontal="left" vertical="center"/>
      <protection locked="0"/>
    </xf>
    <xf numFmtId="0" fontId="28" fillId="2" borderId="1" xfId="0" applyFont="1" applyFill="1" applyBorder="1" applyAlignment="1">
      <alignment horizontal="center" vertical="center" wrapText="1"/>
    </xf>
    <xf numFmtId="0" fontId="28" fillId="2" borderId="4" xfId="0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22" fillId="3" borderId="6" xfId="0" applyFont="1" applyFill="1" applyBorder="1" applyAlignment="1" applyProtection="1">
      <alignment vertical="center"/>
      <protection locked="0"/>
    </xf>
    <xf numFmtId="0" fontId="15" fillId="3" borderId="5" xfId="0" applyFont="1" applyFill="1" applyBorder="1" applyAlignment="1" applyProtection="1">
      <alignment vertical="center"/>
      <protection locked="0"/>
    </xf>
    <xf numFmtId="0" fontId="15" fillId="3" borderId="12" xfId="0" applyFont="1" applyFill="1" applyBorder="1" applyAlignment="1" applyProtection="1">
      <alignment vertical="center"/>
      <protection locked="0"/>
    </xf>
    <xf numFmtId="0" fontId="15" fillId="3" borderId="3" xfId="0" applyFont="1" applyFill="1" applyBorder="1" applyAlignment="1" applyProtection="1">
      <alignment vertical="center"/>
      <protection locked="0"/>
    </xf>
    <xf numFmtId="0" fontId="15" fillId="3" borderId="4" xfId="0" applyFont="1" applyFill="1" applyBorder="1" applyAlignment="1" applyProtection="1">
      <alignment vertical="center"/>
      <protection locked="0"/>
    </xf>
    <xf numFmtId="170" fontId="10" fillId="10" borderId="2" xfId="17" applyNumberFormat="1" applyFont="1" applyFill="1" applyBorder="1" applyAlignment="1">
      <alignment horizontal="center" vertical="center"/>
    </xf>
    <xf numFmtId="170" fontId="32" fillId="4" borderId="1" xfId="17" applyNumberFormat="1" applyFont="1" applyFill="1" applyBorder="1" applyAlignment="1">
      <alignment horizontal="center" vertical="center"/>
    </xf>
    <xf numFmtId="170" fontId="32" fillId="4" borderId="4" xfId="17" applyNumberFormat="1" applyFont="1" applyFill="1" applyBorder="1" applyAlignment="1">
      <alignment horizontal="center" vertical="center"/>
    </xf>
    <xf numFmtId="170" fontId="30" fillId="10" borderId="1" xfId="17" applyNumberFormat="1" applyFont="1" applyFill="1" applyBorder="1" applyAlignment="1">
      <alignment horizontal="center" vertical="center"/>
    </xf>
    <xf numFmtId="170" fontId="30" fillId="10" borderId="4" xfId="17" applyNumberFormat="1" applyFont="1" applyFill="1" applyBorder="1" applyAlignment="1">
      <alignment horizontal="center" vertical="center"/>
    </xf>
    <xf numFmtId="178" fontId="28" fillId="2" borderId="1" xfId="17" applyFont="1" applyFill="1" applyBorder="1" applyAlignment="1" applyProtection="1">
      <alignment horizontal="center" vertical="center" wrapText="1"/>
      <protection locked="0"/>
    </xf>
    <xf numFmtId="178" fontId="28" fillId="2" borderId="4" xfId="17" applyFont="1" applyFill="1" applyBorder="1" applyAlignment="1" applyProtection="1">
      <alignment horizontal="center" vertical="center" wrapText="1"/>
      <protection locked="0"/>
    </xf>
    <xf numFmtId="170" fontId="30" fillId="10" borderId="6" xfId="17" applyNumberFormat="1" applyFont="1" applyFill="1" applyBorder="1" applyAlignment="1">
      <alignment horizontal="center" vertical="center"/>
    </xf>
    <xf numFmtId="170" fontId="30" fillId="10" borderId="12" xfId="17" applyNumberFormat="1" applyFont="1" applyFill="1" applyBorder="1" applyAlignment="1">
      <alignment horizontal="center" vertical="center"/>
    </xf>
    <xf numFmtId="178" fontId="28" fillId="2" borderId="1" xfId="17" applyFont="1" applyFill="1" applyBorder="1" applyAlignment="1" applyProtection="1">
      <alignment horizontal="center" wrapText="1"/>
      <protection locked="0"/>
    </xf>
    <xf numFmtId="178" fontId="28" fillId="2" borderId="4" xfId="17" applyFont="1" applyFill="1" applyBorder="1" applyAlignment="1" applyProtection="1">
      <alignment horizontal="center" wrapText="1"/>
      <protection locked="0"/>
    </xf>
    <xf numFmtId="178" fontId="15" fillId="2" borderId="6" xfId="17" applyFont="1" applyFill="1" applyBorder="1" applyAlignment="1" applyProtection="1">
      <alignment horizontal="center" wrapText="1"/>
      <protection locked="0"/>
    </xf>
    <xf numFmtId="178" fontId="15" fillId="2" borderId="12" xfId="17" applyFont="1" applyFill="1" applyBorder="1" applyAlignment="1" applyProtection="1">
      <alignment horizontal="center" wrapText="1"/>
      <protection locked="0"/>
    </xf>
    <xf numFmtId="171" fontId="31" fillId="4" borderId="4" xfId="0" applyNumberFormat="1" applyFont="1" applyFill="1" applyBorder="1" applyAlignment="1">
      <alignment horizontal="center"/>
    </xf>
    <xf numFmtId="14" fontId="22" fillId="3" borderId="1" xfId="0" applyNumberFormat="1" applyFont="1" applyFill="1" applyBorder="1" applyAlignment="1" applyProtection="1">
      <alignment horizontal="center" vertical="center"/>
      <protection locked="0"/>
    </xf>
    <xf numFmtId="14" fontId="22" fillId="3" borderId="3" xfId="0" applyNumberFormat="1" applyFont="1" applyFill="1" applyBorder="1" applyAlignment="1" applyProtection="1">
      <alignment horizontal="center" vertical="center"/>
      <protection locked="0"/>
    </xf>
    <xf numFmtId="14" fontId="22" fillId="3" borderId="4" xfId="0" applyNumberFormat="1" applyFont="1" applyFill="1" applyBorder="1" applyAlignment="1" applyProtection="1">
      <alignment horizontal="center" vertical="center"/>
      <protection locked="0"/>
    </xf>
    <xf numFmtId="0" fontId="22" fillId="3" borderId="1" xfId="0" applyFont="1" applyFill="1" applyBorder="1" applyAlignment="1" applyProtection="1">
      <alignment horizontal="center" vertical="center"/>
      <protection locked="0"/>
    </xf>
    <xf numFmtId="0" fontId="22" fillId="3" borderId="3" xfId="0" applyFont="1" applyFill="1" applyBorder="1" applyAlignment="1" applyProtection="1">
      <alignment horizontal="center" vertical="center"/>
      <protection locked="0"/>
    </xf>
    <xf numFmtId="0" fontId="22" fillId="3" borderId="4" xfId="0" applyFont="1" applyFill="1" applyBorder="1" applyAlignment="1" applyProtection="1">
      <alignment horizontal="center" vertical="center"/>
      <protection locked="0"/>
    </xf>
    <xf numFmtId="0" fontId="15" fillId="0" borderId="4" xfId="0" applyFont="1" applyBorder="1" applyAlignment="1" applyProtection="1">
      <alignment horizontal="left" vertical="center"/>
      <protection locked="0"/>
    </xf>
    <xf numFmtId="0" fontId="15" fillId="10" borderId="1" xfId="0" applyFont="1" applyFill="1" applyBorder="1" applyAlignment="1">
      <alignment horizontal="left" vertical="center"/>
    </xf>
    <xf numFmtId="0" fontId="15" fillId="10" borderId="3" xfId="0" applyFont="1" applyFill="1" applyBorder="1" applyAlignment="1">
      <alignment horizontal="left" vertical="center"/>
    </xf>
    <xf numFmtId="0" fontId="15" fillId="10" borderId="4" xfId="0" applyFont="1" applyFill="1" applyBorder="1" applyAlignment="1">
      <alignment horizontal="left" vertical="center"/>
    </xf>
    <xf numFmtId="10" fontId="15" fillId="10" borderId="2" xfId="0" applyNumberFormat="1" applyFont="1" applyFill="1" applyBorder="1" applyAlignment="1" applyProtection="1">
      <alignment horizontal="center" vertical="center"/>
      <protection locked="0"/>
    </xf>
    <xf numFmtId="0" fontId="15" fillId="10" borderId="2" xfId="0" applyFont="1" applyFill="1" applyBorder="1" applyAlignment="1" applyProtection="1">
      <alignment horizontal="center" vertical="center"/>
      <protection locked="0"/>
    </xf>
    <xf numFmtId="0" fontId="28" fillId="2" borderId="1" xfId="0" applyFont="1" applyFill="1" applyBorder="1" applyAlignment="1">
      <alignment horizontal="center" wrapText="1"/>
    </xf>
    <xf numFmtId="0" fontId="28" fillId="2" borderId="4" xfId="0" applyFont="1" applyFill="1" applyBorder="1" applyAlignment="1">
      <alignment horizontal="center" wrapText="1"/>
    </xf>
    <xf numFmtId="0" fontId="26" fillId="2" borderId="3" xfId="0" applyFont="1" applyFill="1" applyBorder="1" applyAlignment="1">
      <alignment horizontal="center" vertical="center" wrapText="1"/>
    </xf>
    <xf numFmtId="170" fontId="21" fillId="3" borderId="6" xfId="0" applyNumberFormat="1" applyFont="1" applyFill="1" applyBorder="1" applyAlignment="1" applyProtection="1">
      <alignment horizontal="center"/>
      <protection locked="0"/>
    </xf>
    <xf numFmtId="170" fontId="21" fillId="3" borderId="5" xfId="0" applyNumberFormat="1" applyFont="1" applyFill="1" applyBorder="1" applyAlignment="1" applyProtection="1">
      <alignment horizontal="center"/>
      <protection locked="0"/>
    </xf>
    <xf numFmtId="170" fontId="32" fillId="4" borderId="1" xfId="0" applyNumberFormat="1" applyFont="1" applyFill="1" applyBorder="1" applyAlignment="1">
      <alignment horizontal="center"/>
    </xf>
    <xf numFmtId="170" fontId="32" fillId="4" borderId="4" xfId="0" applyNumberFormat="1" applyFont="1" applyFill="1" applyBorder="1" applyAlignment="1">
      <alignment horizontal="center"/>
    </xf>
    <xf numFmtId="170" fontId="31" fillId="4" borderId="1" xfId="0" applyNumberFormat="1" applyFont="1" applyFill="1" applyBorder="1" applyAlignment="1">
      <alignment horizontal="center"/>
    </xf>
    <xf numFmtId="170" fontId="31" fillId="4" borderId="3" xfId="0" applyNumberFormat="1" applyFont="1" applyFill="1" applyBorder="1" applyAlignment="1">
      <alignment horizontal="center"/>
    </xf>
    <xf numFmtId="0" fontId="26" fillId="10" borderId="1" xfId="0" applyFont="1" applyFill="1" applyBorder="1" applyAlignment="1">
      <alignment horizontal="center" vertical="center" wrapText="1"/>
    </xf>
    <xf numFmtId="0" fontId="26" fillId="10" borderId="4" xfId="0" applyFont="1" applyFill="1" applyBorder="1" applyAlignment="1">
      <alignment horizontal="center" vertical="center" wrapText="1"/>
    </xf>
    <xf numFmtId="0" fontId="30" fillId="0" borderId="0" xfId="0" applyFont="1" applyAlignment="1" applyProtection="1">
      <alignment vertical="center" wrapText="1"/>
      <protection locked="0"/>
    </xf>
    <xf numFmtId="0" fontId="10" fillId="0" borderId="0" xfId="0" applyFont="1" applyProtection="1">
      <protection locked="0"/>
    </xf>
    <xf numFmtId="0" fontId="26" fillId="9" borderId="1" xfId="0" applyFont="1" applyFill="1" applyBorder="1" applyAlignment="1">
      <alignment vertical="center" wrapText="1"/>
    </xf>
    <xf numFmtId="0" fontId="26" fillId="9" borderId="3" xfId="0" applyFont="1" applyFill="1" applyBorder="1" applyAlignment="1">
      <alignment vertical="center"/>
    </xf>
    <xf numFmtId="0" fontId="15" fillId="9" borderId="3" xfId="0" applyFont="1" applyFill="1" applyBorder="1" applyAlignment="1">
      <alignment vertical="center"/>
    </xf>
    <xf numFmtId="9" fontId="38" fillId="4" borderId="3" xfId="0" applyNumberFormat="1" applyFont="1" applyFill="1" applyBorder="1" applyAlignment="1">
      <alignment vertical="center"/>
    </xf>
    <xf numFmtId="0" fontId="10" fillId="0" borderId="4" xfId="0" applyFont="1" applyBorder="1" applyAlignment="1">
      <alignment vertical="center"/>
    </xf>
    <xf numFmtId="9" fontId="38" fillId="4" borderId="1" xfId="0" applyNumberFormat="1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5" fillId="9" borderId="4" xfId="0" applyFont="1" applyFill="1" applyBorder="1" applyAlignment="1">
      <alignment vertical="center"/>
    </xf>
    <xf numFmtId="9" fontId="38" fillId="4" borderId="3" xfId="0" applyNumberFormat="1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left" vertical="center"/>
    </xf>
    <xf numFmtId="0" fontId="15" fillId="2" borderId="3" xfId="0" applyFont="1" applyFill="1" applyBorder="1" applyAlignment="1">
      <alignment horizontal="left" vertical="center"/>
    </xf>
    <xf numFmtId="0" fontId="15" fillId="2" borderId="4" xfId="0" applyFont="1" applyFill="1" applyBorder="1" applyAlignment="1">
      <alignment horizontal="left" vertical="center"/>
    </xf>
    <xf numFmtId="0" fontId="30" fillId="2" borderId="6" xfId="0" applyFont="1" applyFill="1" applyBorder="1" applyAlignment="1">
      <alignment horizontal="left" vertical="center"/>
    </xf>
    <xf numFmtId="0" fontId="15" fillId="0" borderId="5" xfId="0" applyFont="1" applyBorder="1" applyAlignment="1">
      <alignment horizontal="left" vertical="center"/>
    </xf>
    <xf numFmtId="174" fontId="30" fillId="3" borderId="1" xfId="0" applyNumberFormat="1" applyFont="1" applyFill="1" applyBorder="1" applyAlignment="1" applyProtection="1">
      <alignment horizontal="center" vertical="center"/>
      <protection locked="0"/>
    </xf>
    <xf numFmtId="174" fontId="10" fillId="3" borderId="4" xfId="0" applyNumberFormat="1" applyFont="1" applyFill="1" applyBorder="1" applyAlignment="1" applyProtection="1">
      <alignment horizontal="center" vertical="center"/>
      <protection locked="0"/>
    </xf>
    <xf numFmtId="0" fontId="19" fillId="2" borderId="1" xfId="0" applyFont="1" applyFill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21" fillId="3" borderId="1" xfId="0" applyFont="1" applyFill="1" applyBorder="1" applyAlignment="1" applyProtection="1">
      <alignment horizontal="center" vertical="center" wrapText="1"/>
      <protection locked="0"/>
    </xf>
    <xf numFmtId="0" fontId="15" fillId="0" borderId="4" xfId="0" applyFont="1" applyBorder="1" applyAlignment="1" applyProtection="1">
      <alignment horizontal="center" vertical="center" wrapText="1"/>
      <protection locked="0"/>
    </xf>
    <xf numFmtId="0" fontId="19" fillId="2" borderId="7" xfId="0" applyFont="1" applyFill="1" applyBorder="1" applyAlignment="1">
      <alignment horizontal="center" vertical="center"/>
    </xf>
    <xf numFmtId="0" fontId="19" fillId="2" borderId="10" xfId="0" applyFont="1" applyFill="1" applyBorder="1" applyAlignment="1">
      <alignment horizontal="center" vertical="center"/>
    </xf>
    <xf numFmtId="0" fontId="30" fillId="2" borderId="1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3" fontId="31" fillId="4" borderId="1" xfId="4" applyNumberFormat="1" applyFont="1" applyFill="1" applyBorder="1" applyAlignment="1" applyProtection="1">
      <alignment horizontal="center" vertical="center"/>
    </xf>
    <xf numFmtId="3" fontId="31" fillId="4" borderId="4" xfId="4" applyNumberFormat="1" applyFont="1" applyFill="1" applyBorder="1" applyAlignment="1" applyProtection="1">
      <alignment horizontal="center" vertical="center"/>
    </xf>
    <xf numFmtId="0" fontId="19" fillId="10" borderId="6" xfId="0" applyFont="1" applyFill="1" applyBorder="1" applyAlignment="1">
      <alignment horizontal="center" vertical="center" wrapText="1"/>
    </xf>
    <xf numFmtId="0" fontId="19" fillId="10" borderId="12" xfId="0" applyFont="1" applyFill="1" applyBorder="1" applyAlignment="1">
      <alignment horizontal="center" vertical="center" wrapText="1"/>
    </xf>
    <xf numFmtId="0" fontId="19" fillId="10" borderId="14" xfId="0" applyFont="1" applyFill="1" applyBorder="1" applyAlignment="1">
      <alignment horizontal="center" vertical="center" wrapText="1"/>
    </xf>
    <xf numFmtId="0" fontId="19" fillId="10" borderId="11" xfId="0" applyFont="1" applyFill="1" applyBorder="1" applyAlignment="1">
      <alignment horizontal="center" vertical="center" wrapText="1"/>
    </xf>
    <xf numFmtId="0" fontId="19" fillId="10" borderId="7" xfId="0" applyFont="1" applyFill="1" applyBorder="1" applyAlignment="1">
      <alignment horizontal="center" vertical="center" wrapText="1"/>
    </xf>
    <xf numFmtId="0" fontId="19" fillId="10" borderId="10" xfId="0" applyFont="1" applyFill="1" applyBorder="1" applyAlignment="1">
      <alignment horizontal="center" vertical="center" wrapText="1"/>
    </xf>
    <xf numFmtId="0" fontId="31" fillId="4" borderId="1" xfId="0" applyFont="1" applyFill="1" applyBorder="1" applyAlignment="1">
      <alignment horizontal="left" vertical="center"/>
    </xf>
    <xf numFmtId="0" fontId="15" fillId="4" borderId="3" xfId="0" applyFont="1" applyFill="1" applyBorder="1" applyAlignment="1">
      <alignment horizontal="left" vertical="center"/>
    </xf>
    <xf numFmtId="0" fontId="15" fillId="4" borderId="4" xfId="0" applyFont="1" applyFill="1" applyBorder="1" applyAlignment="1">
      <alignment horizontal="left" vertical="center"/>
    </xf>
    <xf numFmtId="0" fontId="30" fillId="2" borderId="1" xfId="0" applyFont="1" applyFill="1" applyBorder="1" applyAlignment="1">
      <alignment horizontal="left"/>
    </xf>
    <xf numFmtId="0" fontId="15" fillId="0" borderId="3" xfId="0" applyFont="1" applyBorder="1" applyAlignment="1">
      <alignment horizontal="left"/>
    </xf>
    <xf numFmtId="0" fontId="15" fillId="0" borderId="4" xfId="0" applyFont="1" applyBorder="1" applyAlignment="1">
      <alignment horizontal="left"/>
    </xf>
    <xf numFmtId="0" fontId="26" fillId="3" borderId="1" xfId="0" applyFont="1" applyFill="1" applyBorder="1" applyAlignment="1" applyProtection="1">
      <alignment horizontal="center" vertical="center"/>
      <protection locked="0"/>
    </xf>
    <xf numFmtId="0" fontId="15" fillId="0" borderId="4" xfId="0" applyFont="1" applyBorder="1" applyAlignment="1" applyProtection="1">
      <alignment horizontal="center" vertical="center"/>
      <protection locked="0"/>
    </xf>
    <xf numFmtId="0" fontId="26" fillId="0" borderId="0" xfId="0" applyFont="1" applyAlignment="1" applyProtection="1">
      <alignment horizontal="center" vertical="center"/>
      <protection locked="0"/>
    </xf>
    <xf numFmtId="0" fontId="15" fillId="0" borderId="0" xfId="0" applyFont="1" applyAlignment="1" applyProtection="1">
      <alignment horizontal="center" vertical="center"/>
      <protection locked="0"/>
    </xf>
    <xf numFmtId="0" fontId="26" fillId="2" borderId="7" xfId="0" applyFont="1" applyFill="1" applyBorder="1" applyAlignment="1">
      <alignment horizontal="center" vertical="center"/>
    </xf>
    <xf numFmtId="0" fontId="26" fillId="2" borderId="9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left" vertical="center"/>
    </xf>
    <xf numFmtId="0" fontId="15" fillId="0" borderId="3" xfId="0" applyFont="1" applyBorder="1" applyAlignment="1">
      <alignment horizontal="left" vertical="center"/>
    </xf>
    <xf numFmtId="0" fontId="15" fillId="0" borderId="4" xfId="0" applyFont="1" applyBorder="1" applyAlignment="1">
      <alignment horizontal="left" vertical="center"/>
    </xf>
    <xf numFmtId="0" fontId="30" fillId="0" borderId="1" xfId="0" applyFont="1" applyBorder="1" applyAlignment="1">
      <alignment horizontal="left" vertical="center"/>
    </xf>
    <xf numFmtId="0" fontId="30" fillId="0" borderId="3" xfId="0" applyFont="1" applyBorder="1" applyAlignment="1">
      <alignment horizontal="left" vertical="center"/>
    </xf>
    <xf numFmtId="0" fontId="15" fillId="0" borderId="1" xfId="0" applyFont="1" applyBorder="1" applyAlignment="1">
      <alignment vertical="center"/>
    </xf>
    <xf numFmtId="0" fontId="15" fillId="0" borderId="3" xfId="0" applyFont="1" applyBorder="1" applyAlignment="1">
      <alignment vertical="center"/>
    </xf>
    <xf numFmtId="0" fontId="15" fillId="0" borderId="4" xfId="0" applyFont="1" applyBorder="1" applyAlignment="1">
      <alignment vertical="center"/>
    </xf>
    <xf numFmtId="0" fontId="15" fillId="0" borderId="4" xfId="0" applyFont="1" applyBorder="1"/>
    <xf numFmtId="169" fontId="27" fillId="4" borderId="1" xfId="0" applyNumberFormat="1" applyFont="1" applyFill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169" fontId="27" fillId="4" borderId="1" xfId="0" applyNumberFormat="1" applyFont="1" applyFill="1" applyBorder="1" applyAlignment="1">
      <alignment horizontal="right"/>
    </xf>
    <xf numFmtId="169" fontId="27" fillId="4" borderId="4" xfId="0" applyNumberFormat="1" applyFont="1" applyFill="1" applyBorder="1" applyAlignment="1">
      <alignment horizontal="right"/>
    </xf>
    <xf numFmtId="14" fontId="42" fillId="2" borderId="1" xfId="0" applyNumberFormat="1" applyFont="1" applyFill="1" applyBorder="1" applyAlignment="1">
      <alignment horizontal="center" vertical="center"/>
    </xf>
    <xf numFmtId="10" fontId="43" fillId="4" borderId="1" xfId="4" applyNumberFormat="1" applyFont="1" applyFill="1" applyBorder="1" applyAlignment="1" applyProtection="1">
      <alignment horizontal="left"/>
    </xf>
    <xf numFmtId="10" fontId="43" fillId="4" borderId="4" xfId="4" applyNumberFormat="1" applyFont="1" applyFill="1" applyBorder="1" applyAlignment="1" applyProtection="1">
      <alignment horizontal="left"/>
    </xf>
    <xf numFmtId="169" fontId="28" fillId="0" borderId="1" xfId="0" applyNumberFormat="1" applyFont="1" applyBorder="1" applyAlignment="1">
      <alignment horizontal="right"/>
    </xf>
    <xf numFmtId="0" fontId="15" fillId="0" borderId="4" xfId="0" applyFont="1" applyBorder="1" applyAlignment="1">
      <alignment horizontal="right"/>
    </xf>
    <xf numFmtId="0" fontId="31" fillId="4" borderId="2" xfId="0" applyFont="1" applyFill="1" applyBorder="1" applyAlignment="1">
      <alignment horizontal="left" vertical="center"/>
    </xf>
    <xf numFmtId="14" fontId="42" fillId="2" borderId="4" xfId="0" applyNumberFormat="1" applyFont="1" applyFill="1" applyBorder="1" applyAlignment="1">
      <alignment horizontal="center" vertical="center"/>
    </xf>
    <xf numFmtId="10" fontId="26" fillId="0" borderId="0" xfId="0" applyNumberFormat="1" applyFont="1"/>
    <xf numFmtId="10" fontId="15" fillId="0" borderId="0" xfId="0" applyNumberFormat="1" applyFont="1"/>
    <xf numFmtId="172" fontId="27" fillId="4" borderId="1" xfId="0" applyNumberFormat="1" applyFont="1" applyFill="1" applyBorder="1" applyAlignment="1">
      <alignment horizontal="center" vertical="center"/>
    </xf>
    <xf numFmtId="169" fontId="26" fillId="3" borderId="1" xfId="0" applyNumberFormat="1" applyFont="1" applyFill="1" applyBorder="1" applyAlignment="1" applyProtection="1">
      <alignment horizontal="right"/>
      <protection locked="0"/>
    </xf>
    <xf numFmtId="169" fontId="15" fillId="0" borderId="4" xfId="0" applyNumberFormat="1" applyFont="1" applyBorder="1" applyAlignment="1" applyProtection="1">
      <alignment horizontal="right"/>
      <protection locked="0"/>
    </xf>
    <xf numFmtId="0" fontId="17" fillId="5" borderId="1" xfId="0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26" fillId="6" borderId="17" xfId="0" applyFont="1" applyFill="1" applyBorder="1" applyAlignment="1">
      <alignment wrapText="1"/>
    </xf>
    <xf numFmtId="0" fontId="26" fillId="6" borderId="18" xfId="0" applyFont="1" applyFill="1" applyBorder="1" applyAlignment="1">
      <alignment wrapText="1"/>
    </xf>
    <xf numFmtId="0" fontId="26" fillId="8" borderId="1" xfId="9" applyFont="1" applyFill="1" applyBorder="1" applyAlignment="1">
      <alignment vertical="center" wrapText="1"/>
    </xf>
    <xf numFmtId="0" fontId="26" fillId="8" borderId="3" xfId="9" applyFont="1" applyFill="1" applyBorder="1" applyAlignment="1">
      <alignment vertical="center" wrapText="1"/>
    </xf>
    <xf numFmtId="0" fontId="26" fillId="8" borderId="4" xfId="9" applyFont="1" applyFill="1" applyBorder="1" applyAlignment="1">
      <alignment vertical="center" wrapText="1"/>
    </xf>
    <xf numFmtId="0" fontId="26" fillId="8" borderId="20" xfId="9" applyFont="1" applyFill="1" applyBorder="1" applyAlignment="1">
      <alignment vertical="center" wrapText="1"/>
    </xf>
    <xf numFmtId="0" fontId="26" fillId="8" borderId="21" xfId="9" applyFont="1" applyFill="1" applyBorder="1" applyAlignment="1">
      <alignment vertical="center" wrapText="1"/>
    </xf>
    <xf numFmtId="0" fontId="26" fillId="8" borderId="22" xfId="9" applyFont="1" applyFill="1" applyBorder="1" applyAlignment="1">
      <alignment vertical="center" wrapText="1"/>
    </xf>
    <xf numFmtId="0" fontId="26" fillId="2" borderId="14" xfId="0" applyFont="1" applyFill="1" applyBorder="1" applyAlignment="1">
      <alignment horizontal="center" vertical="center" wrapText="1"/>
    </xf>
    <xf numFmtId="0" fontId="26" fillId="2" borderId="11" xfId="0" applyFont="1" applyFill="1" applyBorder="1" applyAlignment="1">
      <alignment horizontal="center" vertical="center" wrapText="1"/>
    </xf>
    <xf numFmtId="0" fontId="26" fillId="6" borderId="1" xfId="9" applyFont="1" applyFill="1" applyBorder="1" applyAlignment="1">
      <alignment vertical="center" wrapText="1"/>
    </xf>
    <xf numFmtId="0" fontId="26" fillId="6" borderId="3" xfId="9" applyFont="1" applyFill="1" applyBorder="1" applyAlignment="1">
      <alignment vertical="center" wrapText="1"/>
    </xf>
    <xf numFmtId="0" fontId="26" fillId="6" borderId="4" xfId="9" applyFont="1" applyFill="1" applyBorder="1" applyAlignment="1">
      <alignment vertical="center" wrapText="1"/>
    </xf>
    <xf numFmtId="173" fontId="26" fillId="0" borderId="2" xfId="0" applyNumberFormat="1" applyFont="1" applyBorder="1" applyAlignment="1">
      <alignment horizontal="center" vertical="center"/>
    </xf>
    <xf numFmtId="0" fontId="15" fillId="0" borderId="2" xfId="0" applyFont="1" applyBorder="1" applyAlignment="1">
      <alignment vertical="center"/>
    </xf>
    <xf numFmtId="170" fontId="15" fillId="8" borderId="2" xfId="0" applyNumberFormat="1" applyFont="1" applyFill="1" applyBorder="1" applyAlignment="1">
      <alignment vertical="center"/>
    </xf>
    <xf numFmtId="170" fontId="15" fillId="8" borderId="13" xfId="0" applyNumberFormat="1" applyFont="1" applyFill="1" applyBorder="1" applyAlignment="1">
      <alignment vertical="center"/>
    </xf>
    <xf numFmtId="0" fontId="15" fillId="0" borderId="13" xfId="0" applyFont="1" applyBorder="1" applyAlignment="1">
      <alignment vertical="center"/>
    </xf>
    <xf numFmtId="170" fontId="26" fillId="6" borderId="17" xfId="0" applyNumberFormat="1" applyFont="1" applyFill="1" applyBorder="1"/>
    <xf numFmtId="0" fontId="15" fillId="0" borderId="19" xfId="0" applyFont="1" applyBorder="1"/>
  </cellXfs>
  <cellStyles count="48">
    <cellStyle name="Euro" xfId="1" xr:uid="{00000000-0005-0000-0000-000000000000}"/>
    <cellStyle name="Euro 2" xfId="10" xr:uid="{00000000-0005-0000-0000-000001000000}"/>
    <cellStyle name="Euro_Fremdleistungen" xfId="2" xr:uid="{00000000-0005-0000-0000-000002000000}"/>
    <cellStyle name="Hyperlink 2" xfId="18" xr:uid="{9982543F-74B7-48E9-AA12-C22CA5744F7C}"/>
    <cellStyle name="Komma" xfId="7" builtinId="3"/>
    <cellStyle name="Komma 2" xfId="15" xr:uid="{E2DF098C-00A7-4798-9D09-D564658F535B}"/>
    <cellStyle name="Komma 2 2" xfId="19" xr:uid="{C298799C-0398-403B-BDA0-FBB9235DEEF3}"/>
    <cellStyle name="Komma 3" xfId="20" xr:uid="{CB4A3D8A-61BE-4010-BEB6-22F342DB529C}"/>
    <cellStyle name="Komma 4" xfId="21" xr:uid="{D76EEC74-9004-4E58-84B1-25313094DBD2}"/>
    <cellStyle name="Komma 5" xfId="22" xr:uid="{10716DC1-BE45-4E38-BAD5-AF32ADD4F436}"/>
    <cellStyle name="Link" xfId="3" builtinId="8"/>
    <cellStyle name="Prozent" xfId="4" builtinId="5"/>
    <cellStyle name="Prozent 2" xfId="8" xr:uid="{00000000-0005-0000-0000-000006000000}"/>
    <cellStyle name="Prozent 2 2" xfId="24" xr:uid="{E58546CF-5D36-4FD4-88ED-A29A5F1D6718}"/>
    <cellStyle name="Prozent 2 3" xfId="23" xr:uid="{18C6D084-FD44-4861-850F-4D3B3680BD62}"/>
    <cellStyle name="Prozent 3" xfId="12" xr:uid="{00000000-0005-0000-0000-000007000000}"/>
    <cellStyle name="Prozent 3 2" xfId="16" xr:uid="{BF57B4BD-A3A1-4240-B592-640A95BEE17B}"/>
    <cellStyle name="Prozent 3 3" xfId="25" xr:uid="{4CA9912C-1382-49DA-9040-11C2F13BA556}"/>
    <cellStyle name="Prozent 4" xfId="26" xr:uid="{FC123DD0-53C5-49F0-9FF2-929F340F8E16}"/>
    <cellStyle name="Prozent 5" xfId="46" xr:uid="{3CBD59E6-7810-4FB3-8D96-1C9E9F92DBC6}"/>
    <cellStyle name="Standard" xfId="0" builtinId="0"/>
    <cellStyle name="Standard 2" xfId="6" xr:uid="{00000000-0005-0000-0000-000009000000}"/>
    <cellStyle name="Standard 2 2" xfId="11" xr:uid="{00000000-0005-0000-0000-00000A000000}"/>
    <cellStyle name="Standard 2 2 2" xfId="28" xr:uid="{668EED9F-6022-45B9-BF5D-A8DFB20CB596}"/>
    <cellStyle name="Standard 2 3" xfId="29" xr:uid="{6E066D0F-CEF4-48E9-999C-08C2047FD8BF}"/>
    <cellStyle name="Standard 2 4" xfId="30" xr:uid="{F43C275E-23D0-40FE-8E56-83BBA83FD004}"/>
    <cellStyle name="Standard 2 5" xfId="27" xr:uid="{5A6CE638-9369-4FFB-B832-42AAB213AB5F}"/>
    <cellStyle name="Standard 3" xfId="9" xr:uid="{00000000-0005-0000-0000-00000B000000}"/>
    <cellStyle name="Standard 3 2" xfId="32" xr:uid="{F57E9A19-6D37-4241-B88D-E82987795C64}"/>
    <cellStyle name="Standard 3 2 2" xfId="33" xr:uid="{2A3E505D-70E2-4A5C-B081-887C1EF38F22}"/>
    <cellStyle name="Standard 3 3" xfId="34" xr:uid="{9C14384A-1851-4FEA-BDC5-45C9008B3A5F}"/>
    <cellStyle name="Standard 3 4" xfId="31" xr:uid="{D46177A1-60EB-467C-9C13-946A44F13848}"/>
    <cellStyle name="Standard 4" xfId="13" xr:uid="{51E277D9-F169-4DEA-8902-5BFF05F5797B}"/>
    <cellStyle name="Standard 4 2" xfId="36" xr:uid="{EB484ECF-A7D8-42DB-965D-8F498EEB0BBA}"/>
    <cellStyle name="Standard 4 3" xfId="37" xr:uid="{3F1570AB-A461-4EDF-ADDC-32CE5FB72166}"/>
    <cellStyle name="Standard 4 4" xfId="35" xr:uid="{950925E8-10A6-4FFC-817B-4379BBFD3322}"/>
    <cellStyle name="Standard 5" xfId="38" xr:uid="{B60CE5BD-876E-46C3-9911-34B08989C29C}"/>
    <cellStyle name="Standard 6" xfId="39" xr:uid="{F332767D-DF26-43A9-A8D5-071EE5DF730F}"/>
    <cellStyle name="Standard 7" xfId="40" xr:uid="{4011698B-5E33-4738-8E39-19E9D4D5C081}"/>
    <cellStyle name="Standard 8" xfId="47" xr:uid="{A2DF597E-594E-43A1-A151-1DAC90DAB113}"/>
    <cellStyle name="Standard 9" xfId="17" xr:uid="{B583261B-95B2-4647-8BE6-A05CD11DCD54}"/>
    <cellStyle name="Währung" xfId="5" builtinId="4"/>
    <cellStyle name="Währung 2" xfId="14" xr:uid="{8D6AEB05-907A-4D0B-BEE6-0B45D02FDB65}"/>
    <cellStyle name="Währung 2 2" xfId="42" xr:uid="{A6E5BE80-2D23-4FD0-803E-2A49CE928EFB}"/>
    <cellStyle name="Währung 3" xfId="43" xr:uid="{796B873E-DC65-41B7-8AAB-3ED5080A33DB}"/>
    <cellStyle name="Währung 4" xfId="44" xr:uid="{A990FB4C-26FE-4630-9D16-1A765451BE1E}"/>
    <cellStyle name="Währung 5" xfId="45" xr:uid="{FEAF391B-2A44-4CE2-BA1F-4D9C90305B12}"/>
    <cellStyle name="Währung 6" xfId="41" xr:uid="{2433184A-02E9-46CC-B6F1-5111AE3C69F9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  <color rgb="FFCCFFCC"/>
      <color rgb="FF00FF00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1"/>
    <outlinePr summaryBelow="0"/>
    <pageSetUpPr fitToPage="1"/>
  </sheetPr>
  <dimension ref="A1:M69"/>
  <sheetViews>
    <sheetView showGridLines="0" tabSelected="1" zoomScale="80" zoomScaleNormal="80" workbookViewId="0">
      <selection activeCell="B3" sqref="B3"/>
    </sheetView>
  </sheetViews>
  <sheetFormatPr baseColWidth="10" defaultColWidth="11.42578125" defaultRowHeight="12.75" outlineLevelRow="1" x14ac:dyDescent="0.2"/>
  <cols>
    <col min="1" max="1" width="4.85546875" style="6" customWidth="1"/>
    <col min="2" max="2" width="29.42578125" style="6" customWidth="1"/>
    <col min="3" max="3" width="9.5703125" style="6" customWidth="1"/>
    <col min="4" max="4" width="16.140625" style="6" customWidth="1"/>
    <col min="5" max="5" width="9.5703125" style="6" customWidth="1"/>
    <col min="6" max="6" width="12.140625" style="6" customWidth="1"/>
    <col min="7" max="10" width="9.5703125" style="6" customWidth="1"/>
    <col min="11" max="11" width="11.42578125" style="6"/>
    <col min="12" max="12" width="12.7109375" style="6" bestFit="1" customWidth="1"/>
    <col min="13" max="16384" width="11.42578125" style="6"/>
  </cols>
  <sheetData>
    <row r="1" spans="1:10" ht="24" customHeight="1" x14ac:dyDescent="0.3">
      <c r="A1" s="5"/>
      <c r="B1" s="5"/>
      <c r="C1" s="5"/>
      <c r="D1" s="5"/>
      <c r="E1" s="5"/>
      <c r="F1" s="5"/>
      <c r="G1" s="5"/>
      <c r="H1" s="5"/>
      <c r="I1" s="5"/>
      <c r="J1" s="5"/>
    </row>
    <row r="2" spans="1:10" ht="24" customHeight="1" x14ac:dyDescent="0.3">
      <c r="A2" s="5"/>
      <c r="B2" s="5" t="s">
        <v>184</v>
      </c>
      <c r="C2" s="5"/>
      <c r="D2" s="5"/>
      <c r="E2" s="5"/>
      <c r="F2" s="5"/>
      <c r="G2" s="5"/>
      <c r="H2" s="5"/>
      <c r="I2" s="5"/>
      <c r="J2" s="5"/>
    </row>
    <row r="3" spans="1:10" s="9" customFormat="1" ht="21" customHeight="1" x14ac:dyDescent="0.3">
      <c r="A3" s="7"/>
      <c r="B3" s="5" t="s">
        <v>182</v>
      </c>
      <c r="C3" s="8"/>
      <c r="D3" s="8"/>
      <c r="E3" s="8"/>
      <c r="F3" s="8"/>
      <c r="G3" s="8"/>
      <c r="H3" s="8"/>
      <c r="I3" s="8"/>
      <c r="J3" s="8"/>
    </row>
    <row r="4" spans="1:10" ht="21" customHeight="1" x14ac:dyDescent="0.3">
      <c r="A4" s="10"/>
      <c r="B4" s="411"/>
      <c r="C4" s="411"/>
      <c r="D4" s="411"/>
      <c r="E4" s="411"/>
      <c r="F4" s="411"/>
      <c r="G4" s="411"/>
      <c r="H4" s="411"/>
      <c r="I4" s="411"/>
      <c r="J4" s="5"/>
    </row>
    <row r="5" spans="1:10" s="11" customFormat="1" ht="20.25" customHeight="1" x14ac:dyDescent="0.2">
      <c r="A5" s="420" t="s">
        <v>38</v>
      </c>
      <c r="B5" s="421"/>
      <c r="C5" s="421"/>
      <c r="D5" s="421"/>
      <c r="E5" s="421"/>
      <c r="F5" s="421"/>
      <c r="G5" s="421"/>
      <c r="H5" s="421"/>
      <c r="I5" s="421"/>
      <c r="J5" s="422"/>
    </row>
    <row r="6" spans="1:10" s="11" customFormat="1" ht="8.4499999999999993" customHeight="1" x14ac:dyDescent="0.2">
      <c r="A6" s="12"/>
      <c r="B6" s="13"/>
      <c r="C6" s="13"/>
      <c r="D6" s="13"/>
      <c r="E6" s="13"/>
      <c r="F6" s="13"/>
      <c r="G6" s="14"/>
      <c r="H6" s="14"/>
      <c r="I6" s="13"/>
      <c r="J6" s="13"/>
    </row>
    <row r="7" spans="1:10" s="18" customFormat="1" ht="17.25" customHeight="1" x14ac:dyDescent="0.2">
      <c r="A7" s="15"/>
      <c r="B7" s="15"/>
      <c r="C7" s="379" t="s">
        <v>23</v>
      </c>
      <c r="D7" s="380"/>
      <c r="E7" s="380"/>
      <c r="F7" s="381"/>
      <c r="G7" s="16" t="s">
        <v>24</v>
      </c>
      <c r="H7" s="16"/>
      <c r="I7" s="16"/>
      <c r="J7" s="17"/>
    </row>
    <row r="8" spans="1:10" ht="18" customHeight="1" x14ac:dyDescent="0.2">
      <c r="A8" s="68" t="s">
        <v>0</v>
      </c>
      <c r="B8" s="25" t="s">
        <v>25</v>
      </c>
      <c r="C8" s="415"/>
      <c r="D8" s="418"/>
      <c r="E8" s="418"/>
      <c r="F8" s="419"/>
      <c r="G8" s="423"/>
      <c r="H8" s="424"/>
      <c r="I8" s="424"/>
      <c r="J8" s="425"/>
    </row>
    <row r="9" spans="1:10" ht="18" customHeight="1" x14ac:dyDescent="0.2">
      <c r="A9" s="68" t="s">
        <v>1</v>
      </c>
      <c r="B9" s="25" t="s">
        <v>26</v>
      </c>
      <c r="C9" s="412"/>
      <c r="D9" s="413"/>
      <c r="E9" s="413"/>
      <c r="F9" s="414"/>
      <c r="G9" s="412"/>
      <c r="H9" s="413"/>
      <c r="I9" s="413"/>
      <c r="J9" s="414"/>
    </row>
    <row r="10" spans="1:10" ht="18" customHeight="1" x14ac:dyDescent="0.2">
      <c r="A10" s="68" t="s">
        <v>2</v>
      </c>
      <c r="B10" s="25" t="s">
        <v>27</v>
      </c>
      <c r="C10" s="412"/>
      <c r="D10" s="413"/>
      <c r="E10" s="413"/>
      <c r="F10" s="414"/>
      <c r="G10" s="412"/>
      <c r="H10" s="413"/>
      <c r="I10" s="413"/>
      <c r="J10" s="414"/>
    </row>
    <row r="11" spans="1:10" ht="18" customHeight="1" x14ac:dyDescent="0.2">
      <c r="A11" s="68" t="s">
        <v>4</v>
      </c>
      <c r="B11" s="25" t="s">
        <v>28</v>
      </c>
      <c r="C11" s="412"/>
      <c r="D11" s="413"/>
      <c r="E11" s="413"/>
      <c r="F11" s="414"/>
      <c r="G11" s="412"/>
      <c r="H11" s="413"/>
      <c r="I11" s="413"/>
      <c r="J11" s="414"/>
    </row>
    <row r="12" spans="1:10" ht="18" customHeight="1" x14ac:dyDescent="0.2">
      <c r="A12" s="68" t="s">
        <v>5</v>
      </c>
      <c r="B12" s="25" t="s">
        <v>30</v>
      </c>
      <c r="C12" s="412"/>
      <c r="D12" s="413"/>
      <c r="E12" s="413"/>
      <c r="F12" s="414"/>
      <c r="G12" s="412"/>
      <c r="H12" s="413"/>
      <c r="I12" s="413"/>
      <c r="J12" s="414"/>
    </row>
    <row r="13" spans="1:10" ht="18" customHeight="1" x14ac:dyDescent="0.2">
      <c r="A13" s="68" t="s">
        <v>6</v>
      </c>
      <c r="B13" s="25" t="s">
        <v>123</v>
      </c>
      <c r="C13" s="71"/>
      <c r="D13" s="69"/>
      <c r="E13" s="69"/>
      <c r="F13" s="70"/>
      <c r="G13" s="71"/>
      <c r="H13" s="69"/>
      <c r="I13" s="69"/>
      <c r="J13" s="70"/>
    </row>
    <row r="14" spans="1:10" ht="18" customHeight="1" x14ac:dyDescent="0.2">
      <c r="A14" s="68" t="s">
        <v>7</v>
      </c>
      <c r="B14" s="25" t="s">
        <v>3</v>
      </c>
      <c r="C14" s="412"/>
      <c r="D14" s="413"/>
      <c r="E14" s="413"/>
      <c r="F14" s="414"/>
      <c r="G14" s="412"/>
      <c r="H14" s="413"/>
      <c r="I14" s="413"/>
      <c r="J14" s="414"/>
    </row>
    <row r="15" spans="1:10" ht="18" customHeight="1" x14ac:dyDescent="0.2">
      <c r="A15" s="68" t="s">
        <v>54</v>
      </c>
      <c r="B15" s="25" t="s">
        <v>148</v>
      </c>
      <c r="C15" s="72" t="s">
        <v>55</v>
      </c>
      <c r="D15" s="412"/>
      <c r="E15" s="458"/>
      <c r="F15" s="360" t="s">
        <v>149</v>
      </c>
      <c r="G15" s="412"/>
      <c r="H15" s="413"/>
      <c r="I15" s="413"/>
      <c r="J15" s="414"/>
    </row>
    <row r="16" spans="1:10" ht="18" customHeight="1" x14ac:dyDescent="0.2">
      <c r="A16" s="68" t="s">
        <v>32</v>
      </c>
      <c r="B16" s="73" t="s">
        <v>194</v>
      </c>
      <c r="C16" s="459"/>
      <c r="D16" s="460"/>
      <c r="E16" s="460"/>
      <c r="F16" s="461"/>
      <c r="G16" s="74"/>
      <c r="H16" s="74"/>
      <c r="I16" s="74"/>
      <c r="J16" s="74"/>
    </row>
    <row r="17" spans="1:10" ht="18" customHeight="1" x14ac:dyDescent="0.2">
      <c r="A17" s="68" t="s">
        <v>8</v>
      </c>
      <c r="B17" s="73" t="s">
        <v>195</v>
      </c>
      <c r="C17" s="459"/>
      <c r="D17" s="460"/>
      <c r="E17" s="460"/>
      <c r="F17" s="461"/>
      <c r="G17" s="74"/>
      <c r="H17" s="74"/>
      <c r="I17" s="74"/>
      <c r="J17" s="74"/>
    </row>
    <row r="18" spans="1:10" ht="18" customHeight="1" x14ac:dyDescent="0.2">
      <c r="A18" s="75" t="s">
        <v>9</v>
      </c>
      <c r="B18" s="76" t="s">
        <v>219</v>
      </c>
      <c r="C18" s="77"/>
      <c r="D18" s="78"/>
      <c r="E18" s="462"/>
      <c r="F18" s="462"/>
      <c r="G18" s="74"/>
      <c r="H18" s="74"/>
      <c r="I18" s="74"/>
      <c r="J18" s="74"/>
    </row>
    <row r="19" spans="1:10" ht="18" customHeight="1" x14ac:dyDescent="0.2">
      <c r="A19" s="68" t="s">
        <v>11</v>
      </c>
      <c r="B19" s="79" t="s">
        <v>220</v>
      </c>
      <c r="C19" s="80"/>
      <c r="D19" s="78"/>
      <c r="E19" s="462"/>
      <c r="F19" s="462"/>
      <c r="G19" s="74"/>
      <c r="H19" s="74"/>
      <c r="I19" s="74"/>
      <c r="J19" s="74"/>
    </row>
    <row r="20" spans="1:10" ht="18" customHeight="1" x14ac:dyDescent="0.2">
      <c r="A20" s="68" t="s">
        <v>12</v>
      </c>
      <c r="B20" s="81" t="s">
        <v>57</v>
      </c>
      <c r="C20" s="82"/>
      <c r="D20" s="78"/>
      <c r="E20" s="463"/>
      <c r="F20" s="463"/>
      <c r="G20" s="74"/>
      <c r="H20" s="74"/>
      <c r="I20" s="74"/>
      <c r="J20" s="74"/>
    </row>
    <row r="21" spans="1:10" ht="18" customHeight="1" x14ac:dyDescent="0.2">
      <c r="A21" s="68" t="s">
        <v>13</v>
      </c>
      <c r="B21" s="81" t="s">
        <v>58</v>
      </c>
      <c r="C21" s="82"/>
      <c r="D21" s="78"/>
      <c r="E21" s="463"/>
      <c r="F21" s="463"/>
      <c r="G21" s="74"/>
      <c r="H21" s="74"/>
      <c r="I21" s="74"/>
      <c r="J21" s="74"/>
    </row>
    <row r="22" spans="1:10" ht="18" customHeight="1" x14ac:dyDescent="0.2">
      <c r="A22" s="83"/>
      <c r="B22" s="84"/>
      <c r="C22" s="85"/>
      <c r="D22" s="85"/>
      <c r="E22" s="85"/>
      <c r="F22" s="85"/>
      <c r="G22" s="74"/>
      <c r="H22" s="74"/>
      <c r="I22" s="74"/>
      <c r="J22" s="74"/>
    </row>
    <row r="23" spans="1:10" s="11" customFormat="1" ht="20.25" customHeight="1" x14ac:dyDescent="0.2">
      <c r="A23" s="420" t="s">
        <v>44</v>
      </c>
      <c r="B23" s="421"/>
      <c r="C23" s="421"/>
      <c r="D23" s="421"/>
      <c r="E23" s="421"/>
      <c r="F23" s="421"/>
      <c r="G23" s="421"/>
      <c r="H23" s="421"/>
      <c r="I23" s="421"/>
      <c r="J23" s="422"/>
    </row>
    <row r="24" spans="1:10" s="11" customFormat="1" ht="9.75" customHeight="1" x14ac:dyDescent="0.2">
      <c r="A24" s="12"/>
      <c r="B24" s="13"/>
      <c r="C24" s="13"/>
      <c r="D24" s="13"/>
      <c r="E24" s="13"/>
      <c r="F24" s="13"/>
      <c r="G24" s="23"/>
      <c r="H24" s="23"/>
      <c r="I24" s="13"/>
      <c r="J24" s="13"/>
    </row>
    <row r="25" spans="1:10" ht="18" customHeight="1" x14ac:dyDescent="0.2">
      <c r="A25" s="68" t="s">
        <v>14</v>
      </c>
      <c r="B25" s="24" t="s">
        <v>29</v>
      </c>
      <c r="C25" s="415"/>
      <c r="D25" s="416"/>
      <c r="E25" s="416"/>
      <c r="F25" s="416"/>
      <c r="G25" s="416"/>
      <c r="H25" s="416"/>
      <c r="I25" s="416"/>
      <c r="J25" s="417"/>
    </row>
    <row r="26" spans="1:10" ht="18" customHeight="1" x14ac:dyDescent="0.2">
      <c r="A26" s="68" t="s">
        <v>15</v>
      </c>
      <c r="B26" s="25" t="s">
        <v>39</v>
      </c>
      <c r="C26" s="412"/>
      <c r="D26" s="413"/>
      <c r="E26" s="414"/>
      <c r="F26" s="86" t="s">
        <v>41</v>
      </c>
      <c r="G26" s="412"/>
      <c r="H26" s="413"/>
      <c r="I26" s="413"/>
      <c r="J26" s="414"/>
    </row>
    <row r="27" spans="1:10" ht="18" customHeight="1" x14ac:dyDescent="0.2">
      <c r="A27" s="68" t="s">
        <v>16</v>
      </c>
      <c r="B27" s="25" t="s">
        <v>40</v>
      </c>
      <c r="C27" s="426"/>
      <c r="D27" s="427"/>
      <c r="E27" s="428"/>
      <c r="F27" s="87" t="s">
        <v>42</v>
      </c>
      <c r="G27" s="412"/>
      <c r="H27" s="413"/>
      <c r="I27" s="413"/>
      <c r="J27" s="414"/>
    </row>
    <row r="28" spans="1:10" ht="26.45" customHeight="1" x14ac:dyDescent="0.2">
      <c r="A28" s="88" t="s">
        <v>17</v>
      </c>
      <c r="B28" s="89" t="s">
        <v>125</v>
      </c>
      <c r="C28" s="433"/>
      <c r="D28" s="434"/>
      <c r="E28" s="434"/>
      <c r="F28" s="434"/>
      <c r="G28" s="434"/>
      <c r="H28" s="434"/>
      <c r="I28" s="434"/>
      <c r="J28" s="435"/>
    </row>
    <row r="29" spans="1:10" ht="18" customHeight="1" x14ac:dyDescent="0.2">
      <c r="A29" s="68" t="s">
        <v>18</v>
      </c>
      <c r="B29" s="25" t="s">
        <v>51</v>
      </c>
      <c r="C29" s="423"/>
      <c r="D29" s="436"/>
      <c r="E29" s="436"/>
      <c r="F29" s="436"/>
      <c r="G29" s="436"/>
      <c r="H29" s="436"/>
      <c r="I29" s="436"/>
      <c r="J29" s="437"/>
    </row>
    <row r="30" spans="1:10" ht="18" customHeight="1" x14ac:dyDescent="0.2">
      <c r="A30" s="68" t="s">
        <v>19</v>
      </c>
      <c r="B30" s="26" t="s">
        <v>43</v>
      </c>
      <c r="C30" s="426"/>
      <c r="D30" s="427"/>
      <c r="E30" s="428"/>
      <c r="F30" s="91" t="s">
        <v>45</v>
      </c>
      <c r="G30" s="412"/>
      <c r="H30" s="413"/>
      <c r="I30" s="413"/>
      <c r="J30" s="414"/>
    </row>
    <row r="31" spans="1:10" ht="18" customHeight="1" x14ac:dyDescent="0.2">
      <c r="A31" s="68" t="s">
        <v>33</v>
      </c>
      <c r="B31" s="26" t="s">
        <v>50</v>
      </c>
      <c r="C31" s="455"/>
      <c r="D31" s="456"/>
      <c r="E31" s="457"/>
      <c r="F31" s="91" t="s">
        <v>37</v>
      </c>
      <c r="G31" s="452"/>
      <c r="H31" s="453"/>
      <c r="I31" s="453"/>
      <c r="J31" s="454"/>
    </row>
    <row r="32" spans="1:10" ht="21" customHeight="1" x14ac:dyDescent="0.2">
      <c r="A32" s="10"/>
      <c r="B32" s="27"/>
      <c r="C32" s="10"/>
      <c r="D32" s="10"/>
      <c r="E32" s="28"/>
      <c r="F32" s="28"/>
      <c r="G32" s="28"/>
      <c r="H32" s="28"/>
      <c r="I32" s="29"/>
      <c r="J32" s="30"/>
    </row>
    <row r="33" spans="1:12" s="11" customFormat="1" ht="20.25" customHeight="1" x14ac:dyDescent="0.2">
      <c r="A33" s="420" t="s">
        <v>215</v>
      </c>
      <c r="B33" s="421"/>
      <c r="C33" s="421"/>
      <c r="D33" s="421"/>
      <c r="E33" s="421"/>
      <c r="F33" s="421"/>
      <c r="G33" s="421"/>
      <c r="H33" s="421"/>
      <c r="I33" s="421"/>
      <c r="J33" s="422"/>
    </row>
    <row r="34" spans="1:12" s="11" customFormat="1" ht="15.75" outlineLevel="1" x14ac:dyDescent="0.2">
      <c r="A34" s="12"/>
      <c r="B34" s="13"/>
      <c r="C34" s="13"/>
      <c r="D34" s="13"/>
      <c r="E34" s="13"/>
      <c r="F34" s="13"/>
      <c r="G34" s="31"/>
      <c r="H34" s="31"/>
      <c r="I34" s="13"/>
      <c r="J34" s="13"/>
    </row>
    <row r="35" spans="1:12" ht="50.1" customHeight="1" outlineLevel="1" x14ac:dyDescent="0.25">
      <c r="A35" s="32"/>
      <c r="B35" s="32"/>
      <c r="C35" s="33"/>
      <c r="D35" s="32"/>
      <c r="E35" s="431" t="s">
        <v>56</v>
      </c>
      <c r="F35" s="432"/>
      <c r="G35" s="429" t="s">
        <v>166</v>
      </c>
      <c r="H35" s="430"/>
      <c r="I35" s="429" t="s">
        <v>119</v>
      </c>
      <c r="J35" s="430"/>
      <c r="K35" s="35"/>
      <c r="L35" s="35"/>
    </row>
    <row r="36" spans="1:12" ht="18" customHeight="1" outlineLevel="1" x14ac:dyDescent="0.2">
      <c r="A36" s="10"/>
      <c r="B36" s="36" t="s">
        <v>124</v>
      </c>
      <c r="C36" s="37"/>
      <c r="D36" s="37"/>
      <c r="E36" s="431"/>
      <c r="F36" s="466"/>
      <c r="G36" s="464"/>
      <c r="H36" s="465"/>
      <c r="I36" s="464"/>
      <c r="J36" s="465"/>
      <c r="K36" s="38"/>
      <c r="L36" s="39"/>
    </row>
    <row r="37" spans="1:12" ht="18" customHeight="1" outlineLevel="1" x14ac:dyDescent="0.25">
      <c r="A37" s="40" t="s">
        <v>34</v>
      </c>
      <c r="B37" s="36" t="s">
        <v>153</v>
      </c>
      <c r="C37" s="41"/>
      <c r="D37" s="41"/>
      <c r="E37" s="467"/>
      <c r="F37" s="468"/>
      <c r="G37" s="400" t="e">
        <f>ROUND(Kostenträgerrechnung!L34,2)</f>
        <v>#DIV/0!</v>
      </c>
      <c r="H37" s="401"/>
      <c r="I37" s="409" t="e">
        <f>IF(G37=0,0,100/E37*(G37-E37)/100)</f>
        <v>#DIV/0!</v>
      </c>
      <c r="J37" s="410"/>
      <c r="K37" s="42"/>
      <c r="L37" s="43"/>
    </row>
    <row r="38" spans="1:12" ht="18" customHeight="1" outlineLevel="1" x14ac:dyDescent="0.25">
      <c r="A38" s="40" t="s">
        <v>35</v>
      </c>
      <c r="B38" s="36" t="s">
        <v>122</v>
      </c>
      <c r="C38" s="41"/>
      <c r="D38" s="41"/>
      <c r="E38" s="471">
        <f>E39+E40</f>
        <v>0</v>
      </c>
      <c r="F38" s="472"/>
      <c r="G38" s="469" t="e">
        <f>G39+G40</f>
        <v>#DIV/0!</v>
      </c>
      <c r="H38" s="470"/>
      <c r="I38" s="409" t="e">
        <f t="shared" ref="I38:I42" si="0">IF(G38=0,0,100/E38*(G38-E38)/100)</f>
        <v>#DIV/0!</v>
      </c>
      <c r="J38" s="410"/>
      <c r="K38" s="44"/>
      <c r="L38" s="45"/>
    </row>
    <row r="39" spans="1:12" ht="18" customHeight="1" outlineLevel="1" x14ac:dyDescent="0.25">
      <c r="A39" s="19" t="s">
        <v>36</v>
      </c>
      <c r="B39" s="399" t="s">
        <v>128</v>
      </c>
      <c r="C39" s="399"/>
      <c r="D39" s="399"/>
      <c r="E39" s="406"/>
      <c r="F39" s="407"/>
      <c r="G39" s="400" t="e">
        <f>ROUND(Kostenträgerrechnung!H34,2)</f>
        <v>#DIV/0!</v>
      </c>
      <c r="H39" s="401"/>
      <c r="I39" s="409" t="e">
        <f t="shared" si="0"/>
        <v>#DIV/0!</v>
      </c>
      <c r="J39" s="410"/>
      <c r="K39" s="42"/>
      <c r="L39" s="43"/>
    </row>
    <row r="40" spans="1:12" ht="18" customHeight="1" outlineLevel="1" x14ac:dyDescent="0.25">
      <c r="A40" s="19" t="s">
        <v>208</v>
      </c>
      <c r="B40" s="408" t="s">
        <v>129</v>
      </c>
      <c r="C40" s="408"/>
      <c r="D40" s="408"/>
      <c r="E40" s="406"/>
      <c r="F40" s="407"/>
      <c r="G40" s="400" t="e">
        <f>ROUND(Kostenträgerrechnung!J34,2)</f>
        <v>#DIV/0!</v>
      </c>
      <c r="H40" s="401"/>
      <c r="I40" s="409" t="e">
        <f t="shared" si="0"/>
        <v>#DIV/0!</v>
      </c>
      <c r="J40" s="410"/>
      <c r="K40" s="42"/>
      <c r="L40" s="43"/>
    </row>
    <row r="41" spans="1:12" ht="18" customHeight="1" outlineLevel="1" x14ac:dyDescent="0.25">
      <c r="A41" s="46"/>
      <c r="B41" s="47"/>
      <c r="C41" s="47"/>
      <c r="D41" s="47"/>
      <c r="E41" s="48"/>
      <c r="F41" s="48"/>
      <c r="G41" s="49"/>
      <c r="H41" s="49"/>
      <c r="I41" s="50"/>
      <c r="J41" s="50"/>
      <c r="K41" s="42"/>
      <c r="L41" s="43"/>
    </row>
    <row r="42" spans="1:12" ht="18" customHeight="1" outlineLevel="1" x14ac:dyDescent="0.25">
      <c r="A42" s="19" t="s">
        <v>209</v>
      </c>
      <c r="B42" s="399" t="s">
        <v>155</v>
      </c>
      <c r="C42" s="399"/>
      <c r="D42" s="399"/>
      <c r="E42" s="404">
        <f>(E37*Leistungsdaten!I20)+(E38*Leistungsdaten!$I$20)</f>
        <v>0</v>
      </c>
      <c r="F42" s="405"/>
      <c r="G42" s="404" t="e">
        <f>(G37*Leistungsdaten!I20)+(G38*Leistungsdaten!I20)</f>
        <v>#DIV/0!</v>
      </c>
      <c r="H42" s="451"/>
      <c r="I42" s="409" t="e">
        <f t="shared" si="0"/>
        <v>#DIV/0!</v>
      </c>
      <c r="J42" s="410"/>
      <c r="K42" s="51"/>
      <c r="L42" s="43"/>
    </row>
    <row r="43" spans="1:12" ht="13.5" customHeight="1" x14ac:dyDescent="0.2">
      <c r="A43" s="52"/>
      <c r="B43" s="47"/>
      <c r="C43" s="47"/>
      <c r="D43" s="47"/>
      <c r="E43" s="53"/>
      <c r="F43" s="53"/>
      <c r="G43" s="53"/>
      <c r="H43" s="53"/>
      <c r="I43" s="54"/>
      <c r="J43" s="55"/>
    </row>
    <row r="44" spans="1:12" ht="13.5" customHeight="1" x14ac:dyDescent="0.2">
      <c r="A44" s="52"/>
      <c r="B44" s="47"/>
      <c r="C44" s="47"/>
      <c r="D44" s="47"/>
      <c r="E44" s="53"/>
      <c r="F44" s="53"/>
      <c r="G44" s="53"/>
      <c r="H44" s="53"/>
      <c r="I44" s="54"/>
      <c r="J44" s="55"/>
    </row>
    <row r="45" spans="1:12" ht="19.5" customHeight="1" x14ac:dyDescent="0.2">
      <c r="A45" s="57" t="s">
        <v>216</v>
      </c>
      <c r="B45" s="58"/>
      <c r="C45" s="58"/>
      <c r="D45" s="58"/>
      <c r="E45" s="58"/>
      <c r="F45" s="58"/>
      <c r="G45" s="58"/>
      <c r="H45" s="58"/>
      <c r="I45" s="58"/>
      <c r="J45" s="368"/>
    </row>
    <row r="46" spans="1:12" ht="13.5" customHeight="1" outlineLevel="1" x14ac:dyDescent="0.2">
      <c r="A46" s="59"/>
      <c r="B46" s="60"/>
      <c r="C46" s="60"/>
      <c r="D46" s="60"/>
      <c r="E46" s="60"/>
      <c r="F46" s="60"/>
      <c r="G46" s="61"/>
      <c r="H46" s="61"/>
      <c r="I46" s="60"/>
      <c r="J46" s="60"/>
    </row>
    <row r="47" spans="1:12" ht="50.1" customHeight="1" outlineLevel="1" x14ac:dyDescent="0.25">
      <c r="A47" s="62"/>
      <c r="B47" s="62"/>
      <c r="C47" s="63"/>
      <c r="D47" s="62"/>
      <c r="E47" s="402" t="s">
        <v>56</v>
      </c>
      <c r="F47" s="403"/>
      <c r="G47" s="443" t="s">
        <v>185</v>
      </c>
      <c r="H47" s="444"/>
      <c r="I47" s="443" t="s">
        <v>192</v>
      </c>
      <c r="J47" s="444"/>
    </row>
    <row r="48" spans="1:12" ht="18" customHeight="1" outlineLevel="1" x14ac:dyDescent="0.2">
      <c r="A48" s="64"/>
      <c r="B48" s="96" t="s">
        <v>186</v>
      </c>
      <c r="C48" s="65"/>
      <c r="D48" s="65"/>
      <c r="E48" s="393"/>
      <c r="F48" s="394"/>
      <c r="G48" s="447"/>
      <c r="H48" s="448"/>
      <c r="I48" s="449"/>
      <c r="J48" s="450"/>
    </row>
    <row r="49" spans="1:13" ht="18" customHeight="1" outlineLevel="1" x14ac:dyDescent="0.2">
      <c r="A49" s="92" t="s">
        <v>34</v>
      </c>
      <c r="B49" s="93" t="s">
        <v>187</v>
      </c>
      <c r="C49" s="94"/>
      <c r="D49" s="94"/>
      <c r="E49" s="395"/>
      <c r="F49" s="396"/>
      <c r="G49" s="445" t="e">
        <f>ROUND(Kostenträgerrechnung!L34,2)</f>
        <v>#DIV/0!</v>
      </c>
      <c r="H49" s="446"/>
      <c r="I49" s="376" t="e">
        <f>IF(OR(E49=0,G49=0),0,G49/E49-1)</f>
        <v>#DIV/0!</v>
      </c>
      <c r="J49" s="377"/>
      <c r="L49" s="66"/>
    </row>
    <row r="50" spans="1:13" ht="18" customHeight="1" outlineLevel="1" x14ac:dyDescent="0.2">
      <c r="A50" s="92" t="s">
        <v>35</v>
      </c>
      <c r="B50" s="93" t="s">
        <v>188</v>
      </c>
      <c r="C50" s="94"/>
      <c r="D50" s="94"/>
      <c r="E50" s="395"/>
      <c r="F50" s="396"/>
      <c r="G50" s="441" t="e">
        <f>G49</f>
        <v>#DIV/0!</v>
      </c>
      <c r="H50" s="442"/>
      <c r="I50" s="376" t="e">
        <f t="shared" ref="I50:I57" si="1">IF(OR(E50=0,G50=0),0,G50/E50-1)</f>
        <v>#DIV/0!</v>
      </c>
      <c r="J50" s="377"/>
      <c r="L50" s="66"/>
    </row>
    <row r="51" spans="1:13" ht="18" customHeight="1" outlineLevel="1" x14ac:dyDescent="0.2">
      <c r="A51" s="68" t="s">
        <v>36</v>
      </c>
      <c r="B51" s="93" t="s">
        <v>189</v>
      </c>
      <c r="C51" s="94"/>
      <c r="D51" s="94"/>
      <c r="E51" s="395"/>
      <c r="F51" s="396"/>
      <c r="G51" s="441" t="e">
        <f>G49</f>
        <v>#DIV/0!</v>
      </c>
      <c r="H51" s="442"/>
      <c r="I51" s="376" t="e">
        <f t="shared" si="1"/>
        <v>#DIV/0!</v>
      </c>
      <c r="J51" s="377"/>
      <c r="L51" s="66"/>
    </row>
    <row r="52" spans="1:13" ht="18" customHeight="1" outlineLevel="1" x14ac:dyDescent="0.2">
      <c r="A52" s="68" t="s">
        <v>208</v>
      </c>
      <c r="B52" s="93" t="s">
        <v>190</v>
      </c>
      <c r="C52" s="94"/>
      <c r="D52" s="94"/>
      <c r="E52" s="395"/>
      <c r="F52" s="396"/>
      <c r="G52" s="441" t="e">
        <f>G49</f>
        <v>#DIV/0!</v>
      </c>
      <c r="H52" s="442"/>
      <c r="I52" s="376" t="e">
        <f t="shared" si="1"/>
        <v>#DIV/0!</v>
      </c>
      <c r="J52" s="377"/>
      <c r="L52" s="66"/>
    </row>
    <row r="53" spans="1:13" ht="18" customHeight="1" outlineLevel="1" x14ac:dyDescent="0.2">
      <c r="A53" s="95" t="s">
        <v>209</v>
      </c>
      <c r="B53" s="93" t="s">
        <v>191</v>
      </c>
      <c r="C53" s="94"/>
      <c r="D53" s="94"/>
      <c r="E53" s="395"/>
      <c r="F53" s="396"/>
      <c r="G53" s="441" t="e">
        <f>G49</f>
        <v>#DIV/0!</v>
      </c>
      <c r="H53" s="442"/>
      <c r="I53" s="376" t="e">
        <f t="shared" si="1"/>
        <v>#DIV/0!</v>
      </c>
      <c r="J53" s="377"/>
      <c r="L53" s="66"/>
    </row>
    <row r="54" spans="1:13" ht="18" customHeight="1" outlineLevel="1" x14ac:dyDescent="0.2">
      <c r="A54" s="95" t="s">
        <v>210</v>
      </c>
      <c r="B54" s="96" t="s">
        <v>122</v>
      </c>
      <c r="C54" s="94"/>
      <c r="D54" s="94"/>
      <c r="E54" s="397">
        <f>SUM(E55:F56)</f>
        <v>0</v>
      </c>
      <c r="F54" s="398"/>
      <c r="G54" s="439" t="e">
        <f>SUM(G55:H56)</f>
        <v>#DIV/0!</v>
      </c>
      <c r="H54" s="440"/>
      <c r="I54" s="376" t="e">
        <f t="shared" si="1"/>
        <v>#DIV/0!</v>
      </c>
      <c r="J54" s="377"/>
      <c r="L54" s="194"/>
      <c r="M54" s="194"/>
    </row>
    <row r="55" spans="1:13" ht="18" customHeight="1" outlineLevel="1" x14ac:dyDescent="0.2">
      <c r="A55" s="95" t="s">
        <v>211</v>
      </c>
      <c r="B55" s="96" t="s">
        <v>128</v>
      </c>
      <c r="C55" s="94"/>
      <c r="D55" s="97"/>
      <c r="E55" s="391"/>
      <c r="F55" s="392"/>
      <c r="G55" s="378" t="e">
        <f>ROUND(Kostenträgerrechnung!H34,2)</f>
        <v>#DIV/0!</v>
      </c>
      <c r="H55" s="378"/>
      <c r="I55" s="376" t="e">
        <f t="shared" si="1"/>
        <v>#DIV/0!</v>
      </c>
      <c r="J55" s="377"/>
      <c r="L55" s="66"/>
    </row>
    <row r="56" spans="1:13" ht="18" customHeight="1" outlineLevel="1" x14ac:dyDescent="0.2">
      <c r="A56" s="95" t="s">
        <v>212</v>
      </c>
      <c r="B56" s="98" t="s">
        <v>129</v>
      </c>
      <c r="C56" s="99"/>
      <c r="D56" s="100"/>
      <c r="E56" s="391"/>
      <c r="F56" s="392"/>
      <c r="G56" s="378" t="e">
        <f>ROUND(Kostenträgerrechnung!J34,2)</f>
        <v>#DIV/0!</v>
      </c>
      <c r="H56" s="438"/>
      <c r="I56" s="376" t="e">
        <f t="shared" si="1"/>
        <v>#DIV/0!</v>
      </c>
      <c r="J56" s="377"/>
      <c r="L56" s="66"/>
    </row>
    <row r="57" spans="1:13" ht="18" customHeight="1" outlineLevel="1" x14ac:dyDescent="0.2">
      <c r="A57" s="101" t="s">
        <v>213</v>
      </c>
      <c r="B57" s="102" t="s">
        <v>155</v>
      </c>
      <c r="C57" s="96"/>
      <c r="D57" s="97"/>
      <c r="E57" s="374">
        <f>E49*Leistungsdaten!I15+E50*Leistungsdaten!I16+E51*Leistungsdaten!I17+E52*Leistungsdaten!I18+E53*Leistungsdaten!I19+E54*Leistungsdaten!I20</f>
        <v>0</v>
      </c>
      <c r="F57" s="375"/>
      <c r="G57" s="374" t="e">
        <f>G49*Leistungsdaten!I20+G54*Leistungsdaten!I20</f>
        <v>#DIV/0!</v>
      </c>
      <c r="H57" s="375"/>
      <c r="I57" s="376" t="e">
        <f t="shared" si="1"/>
        <v>#DIV/0!</v>
      </c>
      <c r="J57" s="377"/>
      <c r="L57" s="66"/>
    </row>
    <row r="58" spans="1:13" ht="18" customHeight="1" x14ac:dyDescent="0.2">
      <c r="A58" s="52"/>
      <c r="B58" s="47"/>
      <c r="C58" s="47"/>
      <c r="D58" s="47"/>
      <c r="E58" s="53"/>
      <c r="F58" s="53"/>
      <c r="G58" s="53"/>
      <c r="H58" s="53"/>
      <c r="I58" s="54"/>
      <c r="J58" s="55"/>
      <c r="K58" s="56"/>
    </row>
    <row r="59" spans="1:13" ht="18" customHeight="1" x14ac:dyDescent="0.2">
      <c r="A59" s="52"/>
      <c r="B59" s="47"/>
      <c r="C59" s="47"/>
      <c r="D59" s="47"/>
      <c r="E59" s="53"/>
      <c r="F59" s="53"/>
      <c r="G59" s="53"/>
      <c r="H59" s="53"/>
      <c r="I59" s="54"/>
      <c r="J59" s="55"/>
      <c r="K59" s="56"/>
    </row>
    <row r="60" spans="1:13" ht="39" customHeight="1" x14ac:dyDescent="0.2">
      <c r="A60" s="103"/>
      <c r="B60" s="25"/>
      <c r="C60" s="104"/>
      <c r="D60" s="104"/>
      <c r="E60" s="382" t="s">
        <v>132</v>
      </c>
      <c r="F60" s="382"/>
      <c r="G60" s="382" t="s">
        <v>133</v>
      </c>
      <c r="H60" s="386"/>
      <c r="I60" s="389" t="s">
        <v>119</v>
      </c>
      <c r="J60" s="386"/>
    </row>
    <row r="61" spans="1:13" ht="18" customHeight="1" x14ac:dyDescent="0.2">
      <c r="A61" s="103"/>
      <c r="B61" s="105" t="s">
        <v>61</v>
      </c>
      <c r="C61" s="106"/>
      <c r="D61" s="106"/>
      <c r="E61" s="383"/>
      <c r="F61" s="383"/>
      <c r="G61" s="387"/>
      <c r="H61" s="388"/>
      <c r="I61" s="390">
        <f>E61-G61</f>
        <v>0</v>
      </c>
      <c r="J61" s="386"/>
    </row>
    <row r="62" spans="1:13" ht="12.75" customHeight="1" x14ac:dyDescent="0.2">
      <c r="A62" s="10"/>
      <c r="B62" s="10"/>
      <c r="C62" s="10"/>
      <c r="D62" s="10"/>
      <c r="E62" s="10"/>
      <c r="F62" s="10"/>
      <c r="H62" s="10"/>
      <c r="I62" s="10"/>
      <c r="J62" s="10"/>
    </row>
    <row r="63" spans="1:13" ht="12.75" customHeight="1" x14ac:dyDescent="0.2">
      <c r="A63" s="10"/>
      <c r="B63" s="10"/>
      <c r="C63" s="10"/>
      <c r="D63" s="10"/>
      <c r="E63" s="10"/>
      <c r="F63" s="10"/>
      <c r="H63" s="10"/>
      <c r="I63" s="10"/>
      <c r="J63" s="10"/>
    </row>
    <row r="64" spans="1:13" ht="18" customHeight="1" x14ac:dyDescent="0.2">
      <c r="A64" s="385"/>
      <c r="B64" s="385"/>
      <c r="C64" s="385"/>
      <c r="D64" s="385"/>
      <c r="E64" s="385"/>
      <c r="F64" s="385"/>
      <c r="G64" s="385"/>
      <c r="H64" s="385"/>
      <c r="I64" s="385"/>
      <c r="J64" s="385"/>
    </row>
    <row r="65" spans="1:10" ht="65.25" customHeight="1" x14ac:dyDescent="0.2">
      <c r="A65" s="384"/>
      <c r="B65" s="384"/>
      <c r="C65" s="384"/>
      <c r="D65" s="384"/>
      <c r="E65" s="384"/>
      <c r="F65" s="384"/>
      <c r="G65" s="384"/>
      <c r="H65" s="384"/>
      <c r="I65" s="384"/>
      <c r="J65" s="384"/>
    </row>
    <row r="66" spans="1:10" x14ac:dyDescent="0.2">
      <c r="A66" s="379" t="s">
        <v>59</v>
      </c>
      <c r="B66" s="380"/>
      <c r="C66" s="380"/>
      <c r="D66" s="380"/>
      <c r="E66" s="380"/>
      <c r="F66" s="380"/>
      <c r="G66" s="380"/>
      <c r="H66" s="380"/>
      <c r="I66" s="380"/>
      <c r="J66" s="381"/>
    </row>
    <row r="69" spans="1:10" x14ac:dyDescent="0.2">
      <c r="G69" s="39"/>
    </row>
  </sheetData>
  <sheetProtection formatCells="0"/>
  <mergeCells count="102">
    <mergeCell ref="I36:J36"/>
    <mergeCell ref="I38:J38"/>
    <mergeCell ref="E36:F36"/>
    <mergeCell ref="G36:H36"/>
    <mergeCell ref="E37:F37"/>
    <mergeCell ref="G37:H37"/>
    <mergeCell ref="I37:J37"/>
    <mergeCell ref="G38:H38"/>
    <mergeCell ref="E38:F38"/>
    <mergeCell ref="G30:J30"/>
    <mergeCell ref="G31:J31"/>
    <mergeCell ref="A33:J33"/>
    <mergeCell ref="C31:E31"/>
    <mergeCell ref="C26:E26"/>
    <mergeCell ref="C11:F11"/>
    <mergeCell ref="C12:F12"/>
    <mergeCell ref="C14:F14"/>
    <mergeCell ref="G14:J14"/>
    <mergeCell ref="D15:E15"/>
    <mergeCell ref="G15:J15"/>
    <mergeCell ref="C16:F16"/>
    <mergeCell ref="C17:F17"/>
    <mergeCell ref="E18:F18"/>
    <mergeCell ref="E19:F19"/>
    <mergeCell ref="E20:F20"/>
    <mergeCell ref="E21:F21"/>
    <mergeCell ref="I40:J40"/>
    <mergeCell ref="G40:H40"/>
    <mergeCell ref="I55:J55"/>
    <mergeCell ref="G56:H56"/>
    <mergeCell ref="I56:J56"/>
    <mergeCell ref="G54:H54"/>
    <mergeCell ref="I54:J54"/>
    <mergeCell ref="G53:H53"/>
    <mergeCell ref="G47:H47"/>
    <mergeCell ref="I47:J47"/>
    <mergeCell ref="G50:H50"/>
    <mergeCell ref="I50:J50"/>
    <mergeCell ref="G51:H51"/>
    <mergeCell ref="I51:J51"/>
    <mergeCell ref="G52:H52"/>
    <mergeCell ref="I52:J52"/>
    <mergeCell ref="I53:J53"/>
    <mergeCell ref="G49:H49"/>
    <mergeCell ref="I49:J49"/>
    <mergeCell ref="G48:H48"/>
    <mergeCell ref="I48:J48"/>
    <mergeCell ref="I42:J42"/>
    <mergeCell ref="G42:H42"/>
    <mergeCell ref="I39:J39"/>
    <mergeCell ref="E39:F39"/>
    <mergeCell ref="B4:I4"/>
    <mergeCell ref="G27:J27"/>
    <mergeCell ref="C25:J25"/>
    <mergeCell ref="C8:F8"/>
    <mergeCell ref="A5:J5"/>
    <mergeCell ref="G12:J12"/>
    <mergeCell ref="G8:J8"/>
    <mergeCell ref="G9:J9"/>
    <mergeCell ref="C7:F7"/>
    <mergeCell ref="A23:J23"/>
    <mergeCell ref="C27:E27"/>
    <mergeCell ref="C9:F9"/>
    <mergeCell ref="C10:F10"/>
    <mergeCell ref="G10:J10"/>
    <mergeCell ref="G11:J11"/>
    <mergeCell ref="G26:J26"/>
    <mergeCell ref="G35:H35"/>
    <mergeCell ref="E35:F35"/>
    <mergeCell ref="C28:J28"/>
    <mergeCell ref="C29:J29"/>
    <mergeCell ref="C30:E30"/>
    <mergeCell ref="I35:J35"/>
    <mergeCell ref="E48:F48"/>
    <mergeCell ref="E50:F50"/>
    <mergeCell ref="E51:F51"/>
    <mergeCell ref="E52:F52"/>
    <mergeCell ref="E53:F53"/>
    <mergeCell ref="E54:F54"/>
    <mergeCell ref="E49:F49"/>
    <mergeCell ref="B39:D39"/>
    <mergeCell ref="G39:H39"/>
    <mergeCell ref="E47:F47"/>
    <mergeCell ref="B42:D42"/>
    <mergeCell ref="E42:F42"/>
    <mergeCell ref="E40:F40"/>
    <mergeCell ref="B40:D40"/>
    <mergeCell ref="G57:H57"/>
    <mergeCell ref="I57:J57"/>
    <mergeCell ref="G55:H55"/>
    <mergeCell ref="A66:J66"/>
    <mergeCell ref="E60:F60"/>
    <mergeCell ref="E61:F61"/>
    <mergeCell ref="A65:J65"/>
    <mergeCell ref="A64:J64"/>
    <mergeCell ref="G60:H60"/>
    <mergeCell ref="G61:H61"/>
    <mergeCell ref="I60:J60"/>
    <mergeCell ref="I61:J61"/>
    <mergeCell ref="E55:F55"/>
    <mergeCell ref="E56:F56"/>
    <mergeCell ref="E57:F57"/>
  </mergeCells>
  <phoneticPr fontId="0" type="noConversion"/>
  <dataValidations count="1">
    <dataValidation type="list" allowBlank="1" showInputMessage="1" showErrorMessage="1" sqref="C16:F16" xr:uid="{531602C3-2BE6-4D6F-BBCA-BDED02EA65B4}">
      <formula1>"Durchschnittsanwender, Tarifanwender, Tarifanlehner"</formula1>
    </dataValidation>
  </dataValidations>
  <pageMargins left="0.78740157480314965" right="0.59055118110236227" top="0.98425196850393704" bottom="0.78740157480314965" header="0.51181102362204722" footer="0.51181102362204722"/>
  <pageSetup paperSize="9" scale="56" orientation="portrait" horizontalDpi="300" verticalDpi="300" r:id="rId1"/>
  <headerFooter alignWithMargins="0">
    <oddFooter>&amp;L&amp;"Arial,Standard"&amp;F &amp;C&amp;P&amp;R&amp;D</oddFooter>
  </headerFooter>
  <rowBreaks count="1" manualBreakCount="1">
    <brk id="3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11"/>
    <pageSetUpPr fitToPage="1"/>
  </sheetPr>
  <dimension ref="A1:J44"/>
  <sheetViews>
    <sheetView showGridLines="0" zoomScale="90" zoomScaleNormal="90" workbookViewId="0">
      <selection activeCell="D7" sqref="D7:E7"/>
    </sheetView>
  </sheetViews>
  <sheetFormatPr baseColWidth="10" defaultColWidth="11.42578125" defaultRowHeight="12.75" outlineLevelRow="1" x14ac:dyDescent="0.2"/>
  <cols>
    <col min="1" max="1" width="3.42578125" style="6" customWidth="1"/>
    <col min="2" max="2" width="23.5703125" style="6" customWidth="1"/>
    <col min="3" max="4" width="9.5703125" style="6" customWidth="1"/>
    <col min="5" max="5" width="9.85546875" style="6" customWidth="1"/>
    <col min="6" max="6" width="12" style="6" customWidth="1"/>
    <col min="7" max="10" width="9.5703125" style="6" customWidth="1"/>
    <col min="11" max="16384" width="11.42578125" style="6"/>
  </cols>
  <sheetData>
    <row r="1" spans="1:10" ht="21" customHeight="1" x14ac:dyDescent="0.2">
      <c r="A1" s="20" t="s">
        <v>31</v>
      </c>
      <c r="B1" s="67"/>
      <c r="C1" s="510">
        <f>+'Stammdaten und Forderung'!C8</f>
        <v>0</v>
      </c>
      <c r="D1" s="511"/>
      <c r="E1" s="511"/>
      <c r="F1" s="511"/>
      <c r="G1" s="511"/>
      <c r="H1" s="511"/>
      <c r="I1" s="511"/>
      <c r="J1" s="512"/>
    </row>
    <row r="2" spans="1:10" ht="18.75" customHeight="1" x14ac:dyDescent="0.2">
      <c r="A2" s="10"/>
      <c r="B2" s="22"/>
      <c r="C2" s="21"/>
      <c r="D2" s="107"/>
      <c r="E2" s="107"/>
      <c r="F2" s="22"/>
      <c r="G2" s="22"/>
      <c r="H2" s="21"/>
      <c r="I2" s="21"/>
      <c r="J2" s="108"/>
    </row>
    <row r="3" spans="1:10" s="11" customFormat="1" ht="20.25" customHeight="1" x14ac:dyDescent="0.2">
      <c r="A3" s="420" t="s">
        <v>205</v>
      </c>
      <c r="B3" s="421"/>
      <c r="C3" s="421"/>
      <c r="D3" s="421"/>
      <c r="E3" s="421"/>
      <c r="F3" s="421"/>
      <c r="G3" s="421"/>
      <c r="H3" s="421"/>
      <c r="I3" s="421"/>
      <c r="J3" s="422"/>
    </row>
    <row r="4" spans="1:10" s="11" customFormat="1" ht="12" customHeight="1" x14ac:dyDescent="0.2">
      <c r="A4" s="12"/>
      <c r="B4" s="13"/>
      <c r="C4" s="13"/>
      <c r="D4" s="13"/>
      <c r="E4" s="13"/>
      <c r="F4" s="13"/>
      <c r="G4" s="23"/>
      <c r="H4" s="23"/>
      <c r="I4" s="13"/>
      <c r="J4" s="13"/>
    </row>
    <row r="5" spans="1:10" ht="18" customHeight="1" x14ac:dyDescent="0.2">
      <c r="F5" s="109"/>
      <c r="G5" s="110"/>
      <c r="H5" s="10"/>
      <c r="I5" s="10"/>
      <c r="J5" s="10"/>
    </row>
    <row r="6" spans="1:10" ht="18" customHeight="1" x14ac:dyDescent="0.25">
      <c r="A6" s="513" t="s">
        <v>49</v>
      </c>
      <c r="B6" s="514"/>
      <c r="C6" s="515"/>
      <c r="D6" s="111"/>
      <c r="E6" s="109"/>
      <c r="F6" s="109"/>
      <c r="G6" s="110"/>
      <c r="H6" s="10"/>
      <c r="I6" s="10"/>
      <c r="J6" s="10"/>
    </row>
    <row r="7" spans="1:10" ht="18" customHeight="1" x14ac:dyDescent="0.2">
      <c r="A7" s="68" t="s">
        <v>0</v>
      </c>
      <c r="B7" s="106" t="s">
        <v>62</v>
      </c>
      <c r="C7" s="119"/>
      <c r="D7" s="516"/>
      <c r="E7" s="517"/>
      <c r="F7" s="120"/>
      <c r="G7" s="121"/>
      <c r="H7" s="84"/>
      <c r="I7" s="84"/>
      <c r="J7" s="84"/>
    </row>
    <row r="8" spans="1:10" ht="18" customHeight="1" x14ac:dyDescent="0.2">
      <c r="A8" s="85"/>
      <c r="B8" s="85"/>
      <c r="C8" s="122"/>
      <c r="D8" s="518"/>
      <c r="E8" s="519"/>
      <c r="F8" s="123"/>
      <c r="G8" s="124"/>
      <c r="H8" s="84"/>
      <c r="I8" s="84"/>
      <c r="J8" s="84"/>
    </row>
    <row r="9" spans="1:10" ht="18" customHeight="1" x14ac:dyDescent="0.2">
      <c r="A9" s="85"/>
      <c r="B9" s="85"/>
      <c r="C9" s="125"/>
      <c r="D9" s="518"/>
      <c r="E9" s="518"/>
      <c r="F9" s="126"/>
      <c r="G9" s="486" t="s">
        <v>21</v>
      </c>
      <c r="H9" s="487"/>
      <c r="I9" s="488"/>
      <c r="J9" s="128">
        <v>365</v>
      </c>
    </row>
    <row r="10" spans="1:10" ht="18" customHeight="1" x14ac:dyDescent="0.2">
      <c r="A10" s="121"/>
      <c r="B10" s="121"/>
      <c r="C10" s="121"/>
      <c r="D10" s="121"/>
      <c r="E10" s="121"/>
      <c r="F10" s="129"/>
      <c r="G10" s="486" t="s">
        <v>63</v>
      </c>
      <c r="H10" s="487"/>
      <c r="I10" s="488"/>
      <c r="J10" s="130">
        <v>0.78</v>
      </c>
    </row>
    <row r="11" spans="1:10" ht="17.25" customHeight="1" x14ac:dyDescent="0.2">
      <c r="A11" s="121"/>
      <c r="B11" s="121"/>
      <c r="C11" s="121"/>
      <c r="D11" s="121"/>
      <c r="E11" s="121"/>
      <c r="F11" s="129"/>
      <c r="G11" s="131" t="s">
        <v>193</v>
      </c>
      <c r="H11" s="132"/>
      <c r="I11" s="133"/>
      <c r="J11" s="130"/>
    </row>
    <row r="12" spans="1:10" s="11" customFormat="1" ht="20.25" customHeight="1" x14ac:dyDescent="0.2">
      <c r="A12" s="12"/>
      <c r="B12" s="13"/>
      <c r="C12" s="13"/>
      <c r="D12" s="13"/>
      <c r="E12" s="13"/>
      <c r="F12" s="13"/>
      <c r="G12" s="13"/>
      <c r="H12" s="13"/>
      <c r="I12" s="13"/>
      <c r="J12" s="13"/>
    </row>
    <row r="13" spans="1:10" ht="24.75" customHeight="1" x14ac:dyDescent="0.2">
      <c r="A13" s="489" t="s">
        <v>160</v>
      </c>
      <c r="B13" s="490"/>
      <c r="C13" s="490"/>
      <c r="D13" s="134"/>
      <c r="E13" s="491"/>
      <c r="F13" s="492"/>
      <c r="G13" s="499"/>
      <c r="H13" s="500"/>
      <c r="I13" s="500"/>
      <c r="J13" s="501"/>
    </row>
    <row r="14" spans="1:10" ht="18.75" customHeight="1" x14ac:dyDescent="0.2">
      <c r="A14" s="25"/>
      <c r="B14" s="104"/>
      <c r="C14" s="135"/>
      <c r="D14" s="136"/>
      <c r="E14" s="493" t="s">
        <v>161</v>
      </c>
      <c r="F14" s="494"/>
      <c r="G14" s="493" t="s">
        <v>161</v>
      </c>
      <c r="H14" s="494"/>
      <c r="I14" s="497" t="s">
        <v>22</v>
      </c>
      <c r="J14" s="498"/>
    </row>
    <row r="15" spans="1:10" ht="18.75" customHeight="1" outlineLevel="1" x14ac:dyDescent="0.2">
      <c r="A15" s="361"/>
      <c r="B15" s="137" t="s">
        <v>187</v>
      </c>
      <c r="C15" s="135"/>
      <c r="D15" s="104"/>
      <c r="E15" s="504"/>
      <c r="F15" s="505"/>
      <c r="G15" s="473"/>
      <c r="H15" s="474"/>
      <c r="I15" s="502">
        <f t="shared" ref="I15:I19" si="0">+G15*J$9*J$10</f>
        <v>0</v>
      </c>
      <c r="J15" s="503"/>
    </row>
    <row r="16" spans="1:10" ht="18.75" customHeight="1" outlineLevel="1" x14ac:dyDescent="0.2">
      <c r="A16" s="362"/>
      <c r="B16" s="137" t="s">
        <v>188</v>
      </c>
      <c r="C16" s="135"/>
      <c r="D16" s="104"/>
      <c r="E16" s="506"/>
      <c r="F16" s="507"/>
      <c r="G16" s="473"/>
      <c r="H16" s="474"/>
      <c r="I16" s="502">
        <f t="shared" si="0"/>
        <v>0</v>
      </c>
      <c r="J16" s="503"/>
    </row>
    <row r="17" spans="1:10" ht="18.75" customHeight="1" outlineLevel="1" x14ac:dyDescent="0.2">
      <c r="A17" s="361"/>
      <c r="B17" s="137" t="s">
        <v>189</v>
      </c>
      <c r="C17" s="135"/>
      <c r="D17" s="104"/>
      <c r="E17" s="506"/>
      <c r="F17" s="507"/>
      <c r="G17" s="473"/>
      <c r="H17" s="474"/>
      <c r="I17" s="502">
        <f t="shared" si="0"/>
        <v>0</v>
      </c>
      <c r="J17" s="503"/>
    </row>
    <row r="18" spans="1:10" ht="18.75" customHeight="1" outlineLevel="1" x14ac:dyDescent="0.2">
      <c r="A18" s="362"/>
      <c r="B18" s="137" t="s">
        <v>190</v>
      </c>
      <c r="C18" s="135"/>
      <c r="D18" s="104"/>
      <c r="E18" s="506"/>
      <c r="F18" s="507"/>
      <c r="G18" s="473"/>
      <c r="H18" s="474"/>
      <c r="I18" s="502">
        <f t="shared" si="0"/>
        <v>0</v>
      </c>
      <c r="J18" s="503"/>
    </row>
    <row r="19" spans="1:10" ht="18.75" customHeight="1" outlineLevel="1" x14ac:dyDescent="0.2">
      <c r="A19" s="361"/>
      <c r="B19" s="137" t="s">
        <v>191</v>
      </c>
      <c r="C19" s="135"/>
      <c r="D19" s="104"/>
      <c r="E19" s="508"/>
      <c r="F19" s="509"/>
      <c r="G19" s="473"/>
      <c r="H19" s="474"/>
      <c r="I19" s="502">
        <f t="shared" si="0"/>
        <v>0</v>
      </c>
      <c r="J19" s="503"/>
    </row>
    <row r="20" spans="1:10" s="38" customFormat="1" ht="18" customHeight="1" x14ac:dyDescent="0.2">
      <c r="A20" s="68" t="s">
        <v>1</v>
      </c>
      <c r="B20" s="138" t="s">
        <v>20</v>
      </c>
      <c r="C20" s="139"/>
      <c r="D20" s="104"/>
      <c r="E20" s="495">
        <f>E15</f>
        <v>0</v>
      </c>
      <c r="F20" s="496"/>
      <c r="G20" s="502">
        <f>IF(SUM(G15:H19)&lt;&gt;0,SUM(G15:H19),D7)</f>
        <v>0</v>
      </c>
      <c r="H20" s="503"/>
      <c r="I20" s="502">
        <f>+G20*J$9*J$10</f>
        <v>0</v>
      </c>
      <c r="J20" s="503"/>
    </row>
    <row r="21" spans="1:10" ht="12" customHeight="1" x14ac:dyDescent="0.2">
      <c r="A21" s="10"/>
      <c r="B21" s="27"/>
      <c r="C21" s="10"/>
      <c r="D21" s="10"/>
      <c r="E21" s="28"/>
      <c r="F21" s="28"/>
      <c r="G21" s="28"/>
      <c r="H21" s="28"/>
      <c r="I21" s="29"/>
      <c r="J21" s="30"/>
    </row>
    <row r="22" spans="1:10" ht="18" customHeight="1" x14ac:dyDescent="0.2">
      <c r="A22" s="525" t="s">
        <v>156</v>
      </c>
      <c r="B22" s="526"/>
      <c r="C22" s="526"/>
      <c r="D22" s="526"/>
      <c r="E22" s="520"/>
      <c r="F22" s="521"/>
      <c r="G22" s="120"/>
      <c r="H22" s="120"/>
      <c r="I22" s="120"/>
      <c r="J22" s="120"/>
    </row>
    <row r="23" spans="1:10" ht="18" customHeight="1" x14ac:dyDescent="0.2">
      <c r="A23" s="84"/>
      <c r="B23" s="84"/>
      <c r="C23" s="141"/>
      <c r="D23" s="84"/>
      <c r="E23" s="142" t="s">
        <v>161</v>
      </c>
      <c r="F23" s="143" t="s">
        <v>10</v>
      </c>
      <c r="G23" s="144"/>
      <c r="H23" s="144"/>
      <c r="I23" s="123"/>
      <c r="J23" s="144"/>
    </row>
    <row r="24" spans="1:10" ht="18" customHeight="1" x14ac:dyDescent="0.2">
      <c r="A24" s="75" t="s">
        <v>2</v>
      </c>
      <c r="B24" s="522" t="s">
        <v>162</v>
      </c>
      <c r="C24" s="523"/>
      <c r="D24" s="524"/>
      <c r="E24" s="145"/>
      <c r="F24" s="146">
        <f>IF(E$20=0,0,E24/E$20)</f>
        <v>0</v>
      </c>
      <c r="G24" s="105" t="s">
        <v>52</v>
      </c>
      <c r="H24" s="147"/>
      <c r="I24" s="148"/>
      <c r="J24" s="145"/>
    </row>
    <row r="25" spans="1:10" ht="18" customHeight="1" x14ac:dyDescent="0.2">
      <c r="A25" s="75" t="s">
        <v>4</v>
      </c>
      <c r="B25" s="486" t="s">
        <v>46</v>
      </c>
      <c r="C25" s="487"/>
      <c r="D25" s="488"/>
      <c r="E25" s="145"/>
      <c r="F25" s="146">
        <f>IF(E$20=0,0,E25/E$20)</f>
        <v>0</v>
      </c>
      <c r="G25" s="105" t="s">
        <v>53</v>
      </c>
      <c r="H25" s="147"/>
      <c r="I25" s="148"/>
      <c r="J25" s="145"/>
    </row>
    <row r="26" spans="1:10" ht="18" customHeight="1" x14ac:dyDescent="0.2">
      <c r="A26" s="75" t="s">
        <v>5</v>
      </c>
      <c r="B26" s="486" t="s">
        <v>60</v>
      </c>
      <c r="C26" s="487"/>
      <c r="D26" s="488"/>
      <c r="E26" s="145"/>
      <c r="F26" s="146">
        <f>IF(E$20=0,0,E26/E$20)</f>
        <v>0</v>
      </c>
      <c r="G26" s="149"/>
      <c r="H26" s="149"/>
      <c r="I26" s="149"/>
      <c r="J26" s="149"/>
    </row>
    <row r="27" spans="1:10" ht="18" customHeight="1" x14ac:dyDescent="0.2">
      <c r="A27" s="75" t="s">
        <v>6</v>
      </c>
      <c r="B27" s="486" t="s">
        <v>47</v>
      </c>
      <c r="C27" s="487"/>
      <c r="D27" s="488"/>
      <c r="E27" s="145"/>
      <c r="F27" s="146">
        <f>IF(E$20=0,0,E27/E$20)</f>
        <v>0</v>
      </c>
      <c r="G27" s="149"/>
      <c r="H27" s="149"/>
      <c r="I27" s="149"/>
      <c r="J27" s="149"/>
    </row>
    <row r="28" spans="1:10" ht="18" customHeight="1" x14ac:dyDescent="0.2">
      <c r="A28" s="75" t="s">
        <v>7</v>
      </c>
      <c r="B28" s="105" t="s">
        <v>48</v>
      </c>
      <c r="C28" s="106"/>
      <c r="D28" s="127"/>
      <c r="E28" s="145"/>
      <c r="F28" s="146">
        <f>IF(E$20=0,0,E28/E$20)</f>
        <v>0</v>
      </c>
      <c r="G28" s="150"/>
      <c r="H28" s="151"/>
      <c r="I28" s="152"/>
      <c r="J28" s="150"/>
    </row>
    <row r="29" spans="1:10" ht="12.75" customHeight="1" x14ac:dyDescent="0.2">
      <c r="A29" s="84"/>
      <c r="B29" s="153"/>
      <c r="C29" s="84"/>
      <c r="D29" s="84"/>
      <c r="E29" s="154"/>
      <c r="F29" s="154"/>
      <c r="G29" s="154"/>
      <c r="H29" s="154"/>
      <c r="I29" s="155"/>
      <c r="J29" s="149"/>
    </row>
    <row r="30" spans="1:10" ht="12.75" customHeight="1" x14ac:dyDescent="0.2">
      <c r="A30" s="10"/>
      <c r="B30" s="27"/>
      <c r="C30" s="10"/>
      <c r="D30" s="10"/>
      <c r="E30" s="28"/>
      <c r="F30" s="28"/>
      <c r="G30" s="28"/>
      <c r="H30" s="28"/>
      <c r="I30" s="29"/>
      <c r="J30" s="30"/>
    </row>
    <row r="31" spans="1:10" s="115" customFormat="1" ht="30" customHeight="1" x14ac:dyDescent="0.25">
      <c r="A31" s="475" t="s">
        <v>169</v>
      </c>
      <c r="B31" s="476"/>
      <c r="C31" s="476"/>
      <c r="D31" s="476"/>
      <c r="E31" s="476"/>
      <c r="F31" s="476"/>
      <c r="G31" s="476"/>
      <c r="H31" s="476"/>
      <c r="I31" s="476"/>
      <c r="J31" s="476"/>
    </row>
    <row r="33" spans="1:10" ht="28.5" customHeight="1" x14ac:dyDescent="0.25">
      <c r="A33" s="116"/>
      <c r="B33" s="477" t="s">
        <v>177</v>
      </c>
      <c r="C33" s="478"/>
      <c r="D33" s="478"/>
      <c r="E33" s="478"/>
      <c r="F33" s="478"/>
      <c r="G33" s="479"/>
      <c r="H33" s="484"/>
      <c r="I33" s="34" t="s">
        <v>173</v>
      </c>
      <c r="J33" s="34" t="s">
        <v>174</v>
      </c>
    </row>
    <row r="34" spans="1:10" ht="17.25" customHeight="1" x14ac:dyDescent="0.2">
      <c r="A34" s="68" t="s">
        <v>54</v>
      </c>
      <c r="B34" s="156" t="s">
        <v>176</v>
      </c>
      <c r="C34" s="157"/>
      <c r="D34" s="117"/>
      <c r="E34" s="158"/>
      <c r="F34" s="159"/>
      <c r="G34" s="485" t="s">
        <v>170</v>
      </c>
      <c r="H34" s="483"/>
      <c r="I34" s="160">
        <v>2.2000000000000002</v>
      </c>
      <c r="J34" s="160">
        <v>1.7</v>
      </c>
    </row>
    <row r="35" spans="1:10" x14ac:dyDescent="0.2">
      <c r="A35" s="340"/>
      <c r="B35" s="9"/>
      <c r="C35" s="9"/>
      <c r="D35" s="9"/>
      <c r="E35" s="9"/>
      <c r="F35" s="9"/>
      <c r="G35" s="9"/>
      <c r="H35" s="9"/>
      <c r="I35" s="9"/>
      <c r="J35" s="9"/>
    </row>
    <row r="36" spans="1:10" ht="26.25" customHeight="1" x14ac:dyDescent="0.2">
      <c r="A36" s="363"/>
      <c r="B36" s="477" t="s">
        <v>178</v>
      </c>
      <c r="C36" s="478"/>
      <c r="D36" s="478"/>
      <c r="E36" s="478"/>
      <c r="F36" s="478"/>
      <c r="G36" s="479"/>
      <c r="H36" s="479"/>
      <c r="I36" s="161"/>
      <c r="J36" s="162"/>
    </row>
    <row r="37" spans="1:10" ht="17.25" customHeight="1" x14ac:dyDescent="0.2">
      <c r="A37" s="92" t="s">
        <v>32</v>
      </c>
      <c r="B37" s="156"/>
      <c r="C37" s="157"/>
      <c r="D37" s="117"/>
      <c r="E37" s="158"/>
      <c r="F37" s="159"/>
      <c r="G37" s="480" t="s">
        <v>170</v>
      </c>
      <c r="H37" s="481"/>
      <c r="I37" s="482" t="s">
        <v>183</v>
      </c>
      <c r="J37" s="483"/>
    </row>
    <row r="38" spans="1:10" ht="17.25" customHeight="1" x14ac:dyDescent="0.2">
      <c r="A38" s="92" t="s">
        <v>8</v>
      </c>
      <c r="B38" s="156" t="s">
        <v>179</v>
      </c>
      <c r="C38" s="157"/>
      <c r="D38" s="117"/>
      <c r="E38" s="158"/>
      <c r="F38" s="159"/>
      <c r="G38" s="480" t="s">
        <v>170</v>
      </c>
      <c r="H38" s="481"/>
      <c r="I38" s="482" t="s">
        <v>175</v>
      </c>
      <c r="J38" s="483"/>
    </row>
    <row r="39" spans="1:10" x14ac:dyDescent="0.2">
      <c r="A39" s="340"/>
      <c r="B39" s="9"/>
      <c r="C39" s="9"/>
      <c r="D39" s="9"/>
      <c r="E39" s="9"/>
      <c r="F39" s="9"/>
      <c r="G39" s="9"/>
      <c r="H39" s="9"/>
      <c r="I39" s="9"/>
      <c r="J39" s="9"/>
    </row>
    <row r="40" spans="1:10" ht="32.25" customHeight="1" x14ac:dyDescent="0.2">
      <c r="A40" s="363"/>
      <c r="B40" s="477" t="s">
        <v>180</v>
      </c>
      <c r="C40" s="478"/>
      <c r="D40" s="478"/>
      <c r="E40" s="478"/>
      <c r="F40" s="478"/>
      <c r="G40" s="479"/>
      <c r="H40" s="479"/>
      <c r="I40" s="163"/>
      <c r="J40" s="164"/>
    </row>
    <row r="41" spans="1:10" ht="17.25" customHeight="1" x14ac:dyDescent="0.2">
      <c r="A41" s="92" t="s">
        <v>9</v>
      </c>
      <c r="B41" s="165"/>
      <c r="C41" s="166"/>
      <c r="D41" s="118"/>
      <c r="E41" s="158"/>
      <c r="F41" s="159"/>
      <c r="G41" s="480" t="s">
        <v>170</v>
      </c>
      <c r="H41" s="481"/>
      <c r="I41" s="366" t="s">
        <v>171</v>
      </c>
      <c r="J41" s="367"/>
    </row>
    <row r="42" spans="1:10" ht="15" x14ac:dyDescent="0.2">
      <c r="A42" s="363"/>
      <c r="B42" s="167"/>
      <c r="C42" s="167"/>
      <c r="D42" s="167"/>
      <c r="E42" s="167"/>
      <c r="F42" s="167"/>
      <c r="G42" s="168"/>
      <c r="H42" s="167"/>
      <c r="I42" s="169"/>
      <c r="J42" s="170"/>
    </row>
    <row r="43" spans="1:10" ht="26.25" customHeight="1" x14ac:dyDescent="0.2">
      <c r="A43" s="363"/>
      <c r="B43" s="477" t="s">
        <v>181</v>
      </c>
      <c r="C43" s="478"/>
      <c r="D43" s="478"/>
      <c r="E43" s="478"/>
      <c r="F43" s="478"/>
      <c r="G43" s="479"/>
      <c r="H43" s="479"/>
      <c r="I43" s="161"/>
      <c r="J43" s="162"/>
    </row>
    <row r="44" spans="1:10" ht="17.25" customHeight="1" x14ac:dyDescent="0.2">
      <c r="A44" s="92" t="s">
        <v>11</v>
      </c>
      <c r="B44" s="156"/>
      <c r="C44" s="157"/>
      <c r="D44" s="117"/>
      <c r="E44" s="158"/>
      <c r="F44" s="159"/>
      <c r="G44" s="480" t="s">
        <v>170</v>
      </c>
      <c r="H44" s="481"/>
      <c r="I44" s="482" t="s">
        <v>172</v>
      </c>
      <c r="J44" s="483"/>
    </row>
  </sheetData>
  <sheetProtection formatCells="0"/>
  <mergeCells count="47">
    <mergeCell ref="E22:F22"/>
    <mergeCell ref="B24:D24"/>
    <mergeCell ref="B26:D26"/>
    <mergeCell ref="B27:D27"/>
    <mergeCell ref="B25:D25"/>
    <mergeCell ref="A22:D22"/>
    <mergeCell ref="C1:J1"/>
    <mergeCell ref="A3:J3"/>
    <mergeCell ref="A6:C6"/>
    <mergeCell ref="D7:E7"/>
    <mergeCell ref="G9:I9"/>
    <mergeCell ref="D8:E8"/>
    <mergeCell ref="D9:E9"/>
    <mergeCell ref="G10:I10"/>
    <mergeCell ref="A13:C13"/>
    <mergeCell ref="E13:F13"/>
    <mergeCell ref="E14:F14"/>
    <mergeCell ref="E20:F20"/>
    <mergeCell ref="I14:J14"/>
    <mergeCell ref="G13:J13"/>
    <mergeCell ref="G14:H14"/>
    <mergeCell ref="G20:H20"/>
    <mergeCell ref="I20:J20"/>
    <mergeCell ref="E15:F19"/>
    <mergeCell ref="I15:J15"/>
    <mergeCell ref="I16:J16"/>
    <mergeCell ref="I17:J17"/>
    <mergeCell ref="I18:J18"/>
    <mergeCell ref="I19:J19"/>
    <mergeCell ref="A31:J31"/>
    <mergeCell ref="B40:H40"/>
    <mergeCell ref="G41:H41"/>
    <mergeCell ref="B43:H43"/>
    <mergeCell ref="G44:H44"/>
    <mergeCell ref="I44:J44"/>
    <mergeCell ref="B33:H33"/>
    <mergeCell ref="G34:H34"/>
    <mergeCell ref="B36:H36"/>
    <mergeCell ref="G37:H37"/>
    <mergeCell ref="I37:J37"/>
    <mergeCell ref="G38:H38"/>
    <mergeCell ref="I38:J38"/>
    <mergeCell ref="G19:H19"/>
    <mergeCell ref="G18:H18"/>
    <mergeCell ref="G17:H17"/>
    <mergeCell ref="G16:H16"/>
    <mergeCell ref="G15:H15"/>
  </mergeCells>
  <phoneticPr fontId="0" type="noConversion"/>
  <pageMargins left="0.78740157480314965" right="0.59055118110236227" top="0.98425196850393704" bottom="0.78740157480314965" header="0.51181102362204722" footer="0.51181102362204722"/>
  <pageSetup paperSize="9" scale="83" orientation="portrait" horizontalDpi="300" verticalDpi="300" r:id="rId1"/>
  <headerFooter alignWithMargins="0">
    <oddFooter>&amp;L&amp;"Arial,Standard"&amp;F &amp;C&amp;P&amp;R&amp;D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11"/>
    <pageSetUpPr fitToPage="1"/>
  </sheetPr>
  <dimension ref="A1:AA37"/>
  <sheetViews>
    <sheetView showGridLines="0" zoomScaleNormal="100" workbookViewId="0">
      <selection activeCell="I26" sqref="I26"/>
    </sheetView>
  </sheetViews>
  <sheetFormatPr baseColWidth="10" defaultColWidth="11.42578125" defaultRowHeight="15" x14ac:dyDescent="0.25"/>
  <cols>
    <col min="1" max="1" width="3.42578125" style="6" customWidth="1"/>
    <col min="2" max="2" width="13.5703125" style="6" customWidth="1"/>
    <col min="3" max="3" width="14.85546875" style="6" customWidth="1"/>
    <col min="4" max="4" width="17.42578125" style="6" customWidth="1"/>
    <col min="5" max="5" width="12.42578125" style="6" customWidth="1"/>
    <col min="6" max="6" width="11.5703125" style="6" bestFit="1" customWidth="1"/>
    <col min="7" max="7" width="12.5703125" style="6" customWidth="1"/>
    <col min="8" max="8" width="11.5703125" style="6" bestFit="1" customWidth="1"/>
    <col min="9" max="9" width="11.42578125" style="6"/>
    <col min="10" max="10" width="12" style="6" customWidth="1"/>
    <col min="11" max="11" width="12.28515625" style="6" customWidth="1"/>
    <col min="12" max="12" width="12.5703125" style="6" customWidth="1"/>
    <col min="13" max="13" width="12.42578125" style="6" customWidth="1"/>
    <col min="14" max="17" width="11.42578125" style="6"/>
    <col min="18" max="18" width="14.28515625" style="2" customWidth="1"/>
    <col min="19" max="19" width="11.42578125" style="2"/>
    <col min="20" max="20" width="8" style="2" customWidth="1"/>
    <col min="21" max="21" width="11.42578125" style="2"/>
    <col min="22" max="22" width="13.42578125" style="2" customWidth="1"/>
    <col min="23" max="27" width="11.42578125" style="2"/>
    <col min="28" max="16384" width="11.42578125" style="6"/>
  </cols>
  <sheetData>
    <row r="1" spans="1:27" ht="21.75" customHeight="1" x14ac:dyDescent="0.25">
      <c r="A1" s="527" t="s">
        <v>31</v>
      </c>
      <c r="B1" s="528"/>
      <c r="C1" s="528"/>
      <c r="D1" s="529"/>
      <c r="E1" s="540">
        <f>'Stammdaten und Forderung'!C8</f>
        <v>0</v>
      </c>
      <c r="F1" s="540"/>
      <c r="G1" s="540"/>
      <c r="H1" s="540"/>
      <c r="I1" s="540"/>
      <c r="J1" s="540"/>
      <c r="K1" s="540"/>
    </row>
    <row r="3" spans="1:27" ht="21.75" customHeight="1" x14ac:dyDescent="0.25">
      <c r="A3" s="420" t="s">
        <v>206</v>
      </c>
      <c r="B3" s="421"/>
      <c r="C3" s="421"/>
      <c r="D3" s="421"/>
      <c r="E3" s="421"/>
      <c r="F3" s="421"/>
      <c r="G3" s="421"/>
      <c r="H3" s="421"/>
      <c r="I3" s="421"/>
      <c r="J3" s="421"/>
      <c r="K3" s="530"/>
    </row>
    <row r="4" spans="1:27" ht="15.75" x14ac:dyDescent="0.25">
      <c r="A4" s="171"/>
      <c r="B4" s="172"/>
      <c r="C4" s="173"/>
      <c r="D4" s="172"/>
      <c r="E4" s="174"/>
      <c r="F4" s="174"/>
      <c r="G4" s="175"/>
      <c r="H4" s="176"/>
      <c r="I4" s="176"/>
      <c r="J4" s="177"/>
      <c r="K4" s="114"/>
    </row>
    <row r="5" spans="1:27" ht="36" x14ac:dyDescent="0.25">
      <c r="A5" s="178"/>
      <c r="B5" s="10"/>
      <c r="C5" s="10"/>
      <c r="D5" s="112"/>
      <c r="E5" s="179" t="s">
        <v>163</v>
      </c>
      <c r="F5" s="180" t="s">
        <v>113</v>
      </c>
      <c r="G5" s="180" t="s">
        <v>168</v>
      </c>
      <c r="H5" s="180" t="s">
        <v>114</v>
      </c>
      <c r="I5" s="181" t="s">
        <v>204</v>
      </c>
      <c r="J5" s="181" t="s">
        <v>139</v>
      </c>
      <c r="K5" s="181" t="s">
        <v>140</v>
      </c>
    </row>
    <row r="6" spans="1:27" x14ac:dyDescent="0.25">
      <c r="A6" s="364" t="s">
        <v>0</v>
      </c>
      <c r="B6" s="25" t="s">
        <v>165</v>
      </c>
      <c r="C6" s="104"/>
      <c r="D6" s="182"/>
      <c r="E6" s="341">
        <v>1.7</v>
      </c>
      <c r="F6" s="342">
        <f>+Leistungsdaten!G$20/E6</f>
        <v>0</v>
      </c>
      <c r="G6" s="344"/>
      <c r="H6" s="348">
        <f>IF(G6=0,0,+Leistungsdaten!G$20/G6)</f>
        <v>0</v>
      </c>
      <c r="I6" s="347"/>
      <c r="J6" s="343">
        <f>IF(H6=0,0,H6-Leistungsdaten!G$20/'Personal prospektiv'!I6)</f>
        <v>0</v>
      </c>
      <c r="K6" s="219"/>
    </row>
    <row r="7" spans="1:27" x14ac:dyDescent="0.25">
      <c r="A7" s="364" t="s">
        <v>1</v>
      </c>
      <c r="B7" s="25" t="s">
        <v>164</v>
      </c>
      <c r="C7" s="104"/>
      <c r="D7" s="182"/>
      <c r="E7" s="341">
        <f>IF(Leistungsdaten!G20&lt;=20,Leistungsdaten!G20,20)</f>
        <v>0</v>
      </c>
      <c r="F7" s="342" t="e">
        <f>IF(+Leistungsdaten!G$20/E7&lt;1,1,+Leistungsdaten!G$20/E7)</f>
        <v>#DIV/0!</v>
      </c>
      <c r="G7" s="345" t="e">
        <f>Leistungsdaten!G20/H7</f>
        <v>#DIV/0!</v>
      </c>
      <c r="H7" s="349"/>
      <c r="I7" s="347"/>
      <c r="J7" s="343">
        <f>IF(H7=0,0,H7-Leistungsdaten!G$20/'Personal prospektiv'!I7)</f>
        <v>0</v>
      </c>
      <c r="K7" s="219"/>
    </row>
    <row r="8" spans="1:27" x14ac:dyDescent="0.25">
      <c r="A8" s="365" t="s">
        <v>2</v>
      </c>
      <c r="B8" s="211" t="s">
        <v>79</v>
      </c>
      <c r="C8" s="212"/>
      <c r="D8" s="212"/>
      <c r="E8" s="220"/>
      <c r="F8" s="343" t="e">
        <f>SUM(F6:F7)</f>
        <v>#DIV/0!</v>
      </c>
      <c r="G8" s="346">
        <f>IF(Leistungsdaten!G20=0,0,Leistungsdaten!G20/H8)</f>
        <v>0</v>
      </c>
      <c r="H8" s="342">
        <f>SUM(H6:H7)</f>
        <v>0</v>
      </c>
      <c r="I8" s="221"/>
      <c r="J8" s="343">
        <f>SUM(J6:J7)</f>
        <v>0</v>
      </c>
      <c r="K8" s="222" t="e">
        <f>J8*G25</f>
        <v>#DIV/0!</v>
      </c>
      <c r="M8" s="183"/>
    </row>
    <row r="9" spans="1:27" x14ac:dyDescent="0.25">
      <c r="A9" s="10"/>
      <c r="B9" s="10"/>
      <c r="C9" s="10"/>
      <c r="D9" s="10"/>
      <c r="E9" s="84"/>
      <c r="F9" s="84"/>
      <c r="G9" s="84"/>
      <c r="H9" s="84"/>
      <c r="I9" s="9"/>
      <c r="J9" s="359" t="s">
        <v>141</v>
      </c>
      <c r="K9" s="371" t="e">
        <f>IF('Stammdaten und Forderung'!E42=0,+K8/'Stammdaten und Forderung'!E57,+K8/'Stammdaten und Forderung'!E42)</f>
        <v>#DIV/0!</v>
      </c>
    </row>
    <row r="10" spans="1:27" x14ac:dyDescent="0.25">
      <c r="J10" s="38"/>
      <c r="K10" s="184"/>
    </row>
    <row r="11" spans="1:27" ht="15.75" x14ac:dyDescent="0.25">
      <c r="A11" s="420" t="s">
        <v>214</v>
      </c>
      <c r="B11" s="421"/>
      <c r="C11" s="421"/>
      <c r="D11" s="421"/>
      <c r="E11" s="421"/>
      <c r="F11" s="421"/>
      <c r="G11" s="421"/>
      <c r="H11" s="421"/>
      <c r="I11" s="421"/>
      <c r="J11" s="421"/>
      <c r="K11" s="422"/>
    </row>
    <row r="12" spans="1:27" ht="15.75" x14ac:dyDescent="0.25">
      <c r="A12" s="171"/>
      <c r="B12" s="172"/>
      <c r="C12" s="173"/>
      <c r="D12" s="172"/>
      <c r="E12" s="174"/>
      <c r="F12" s="174"/>
      <c r="G12" s="175"/>
      <c r="H12" s="176"/>
      <c r="I12" s="176"/>
      <c r="J12" s="177"/>
      <c r="K12" s="114"/>
    </row>
    <row r="13" spans="1:27" ht="36" x14ac:dyDescent="0.25">
      <c r="A13" s="185"/>
      <c r="B13" s="186" t="s">
        <v>112</v>
      </c>
      <c r="C13" s="187"/>
      <c r="D13" s="188"/>
      <c r="E13" s="180" t="s">
        <v>64</v>
      </c>
      <c r="F13" s="189" t="s">
        <v>201</v>
      </c>
      <c r="G13" s="179" t="s">
        <v>217</v>
      </c>
      <c r="H13" s="179" t="s">
        <v>202</v>
      </c>
      <c r="I13" s="535" t="s">
        <v>65</v>
      </c>
      <c r="J13" s="541" t="s">
        <v>66</v>
      </c>
      <c r="K13" s="181" t="s">
        <v>158</v>
      </c>
      <c r="Q13" s="2"/>
      <c r="T13" s="1"/>
      <c r="AA13" s="6"/>
    </row>
    <row r="14" spans="1:27" x14ac:dyDescent="0.25">
      <c r="A14" s="75" t="s">
        <v>4</v>
      </c>
      <c r="B14" s="486" t="s">
        <v>197</v>
      </c>
      <c r="C14" s="487"/>
      <c r="D14" s="488"/>
      <c r="E14" s="354"/>
      <c r="F14" s="190"/>
      <c r="G14" s="190"/>
      <c r="H14" s="191" t="e">
        <f>G14/F14-1</f>
        <v>#DIV/0!</v>
      </c>
      <c r="I14" s="533">
        <f>G14*E14</f>
        <v>0</v>
      </c>
      <c r="J14" s="534"/>
      <c r="K14" s="356"/>
      <c r="Q14" s="1"/>
      <c r="S14" s="3"/>
      <c r="T14" s="1"/>
      <c r="U14" s="4"/>
      <c r="AA14" s="6"/>
    </row>
    <row r="15" spans="1:27" x14ac:dyDescent="0.25">
      <c r="A15" s="75" t="s">
        <v>5</v>
      </c>
      <c r="B15" s="105" t="s">
        <v>196</v>
      </c>
      <c r="C15" s="106"/>
      <c r="D15" s="127"/>
      <c r="E15" s="354"/>
      <c r="F15" s="190"/>
      <c r="G15" s="190"/>
      <c r="H15" s="191" t="e">
        <f t="shared" ref="H15:H19" si="0">G15/F15-1</f>
        <v>#DIV/0!</v>
      </c>
      <c r="I15" s="533">
        <f t="shared" ref="I15:I18" si="1">G15*E15</f>
        <v>0</v>
      </c>
      <c r="J15" s="534"/>
      <c r="K15" s="356"/>
      <c r="O15" s="192"/>
      <c r="Q15" s="1"/>
      <c r="S15" s="3"/>
      <c r="T15" s="1"/>
      <c r="U15" s="4"/>
      <c r="AA15" s="6"/>
    </row>
    <row r="16" spans="1:27" x14ac:dyDescent="0.25">
      <c r="A16" s="75" t="s">
        <v>6</v>
      </c>
      <c r="B16" s="486" t="s">
        <v>75</v>
      </c>
      <c r="C16" s="487"/>
      <c r="D16" s="488"/>
      <c r="E16" s="355">
        <f>H8-E17</f>
        <v>0</v>
      </c>
      <c r="F16" s="193"/>
      <c r="G16" s="190"/>
      <c r="H16" s="191" t="e">
        <f t="shared" si="0"/>
        <v>#DIV/0!</v>
      </c>
      <c r="I16" s="533">
        <f t="shared" si="1"/>
        <v>0</v>
      </c>
      <c r="J16" s="534"/>
      <c r="K16" s="356"/>
      <c r="O16" s="192"/>
      <c r="Q16" s="2"/>
      <c r="S16" s="3"/>
      <c r="T16" s="1"/>
      <c r="U16" s="4"/>
      <c r="AA16" s="6"/>
    </row>
    <row r="17" spans="1:27" x14ac:dyDescent="0.25">
      <c r="A17" s="75" t="s">
        <v>7</v>
      </c>
      <c r="B17" s="486" t="s">
        <v>218</v>
      </c>
      <c r="C17" s="487"/>
      <c r="D17" s="488"/>
      <c r="E17" s="354"/>
      <c r="F17" s="190"/>
      <c r="G17" s="190"/>
      <c r="H17" s="191" t="e">
        <f t="shared" si="0"/>
        <v>#DIV/0!</v>
      </c>
      <c r="I17" s="533">
        <f t="shared" si="1"/>
        <v>0</v>
      </c>
      <c r="J17" s="534"/>
      <c r="K17" s="357"/>
      <c r="Q17" s="2"/>
      <c r="S17" s="3"/>
      <c r="T17" s="1"/>
      <c r="U17" s="4"/>
      <c r="AA17" s="6"/>
    </row>
    <row r="18" spans="1:27" x14ac:dyDescent="0.25">
      <c r="A18" s="75" t="s">
        <v>54</v>
      </c>
      <c r="B18" s="105" t="s">
        <v>198</v>
      </c>
      <c r="C18" s="106"/>
      <c r="D18" s="127"/>
      <c r="E18" s="354"/>
      <c r="F18" s="190"/>
      <c r="G18" s="190"/>
      <c r="H18" s="191" t="e">
        <f t="shared" si="0"/>
        <v>#DIV/0!</v>
      </c>
      <c r="I18" s="533">
        <f t="shared" si="1"/>
        <v>0</v>
      </c>
      <c r="J18" s="534"/>
      <c r="K18" s="358"/>
      <c r="Q18" s="2"/>
      <c r="S18" s="3"/>
      <c r="T18" s="1"/>
      <c r="U18" s="4"/>
      <c r="AA18" s="6"/>
    </row>
    <row r="19" spans="1:27" x14ac:dyDescent="0.25">
      <c r="A19" s="75" t="s">
        <v>32</v>
      </c>
      <c r="B19" s="486" t="s">
        <v>76</v>
      </c>
      <c r="C19" s="487"/>
      <c r="D19" s="488"/>
      <c r="E19" s="354"/>
      <c r="F19" s="190"/>
      <c r="G19" s="190"/>
      <c r="H19" s="191" t="e">
        <f t="shared" si="0"/>
        <v>#DIV/0!</v>
      </c>
      <c r="I19" s="533">
        <f>G19*E19</f>
        <v>0</v>
      </c>
      <c r="J19" s="534"/>
      <c r="K19" s="356"/>
      <c r="Q19" s="1"/>
      <c r="S19" s="3"/>
      <c r="T19" s="1"/>
      <c r="U19" s="4"/>
      <c r="AA19" s="6"/>
    </row>
    <row r="20" spans="1:27" x14ac:dyDescent="0.25">
      <c r="A20" s="75" t="s">
        <v>8</v>
      </c>
      <c r="B20" s="105" t="s">
        <v>77</v>
      </c>
      <c r="C20" s="106"/>
      <c r="D20" s="106"/>
      <c r="E20" s="538" t="s">
        <v>78</v>
      </c>
      <c r="F20" s="539"/>
      <c r="G20" s="536" t="e">
        <f>I20/SUM(I14:J19)</f>
        <v>#DIV/0!</v>
      </c>
      <c r="H20" s="537"/>
      <c r="I20" s="545"/>
      <c r="J20" s="546"/>
      <c r="M20" s="194"/>
      <c r="N20" s="194"/>
      <c r="O20" s="194"/>
      <c r="P20" s="194"/>
      <c r="Q20" s="4"/>
      <c r="R20" s="4"/>
      <c r="AA20" s="6"/>
    </row>
    <row r="21" spans="1:27" x14ac:dyDescent="0.25">
      <c r="A21" s="75" t="s">
        <v>9</v>
      </c>
      <c r="B21" s="213" t="s">
        <v>67</v>
      </c>
      <c r="C21" s="214"/>
      <c r="D21" s="214"/>
      <c r="E21" s="195"/>
      <c r="F21" s="195"/>
      <c r="G21" s="196"/>
      <c r="H21" s="195"/>
      <c r="I21" s="533">
        <f>SUM(I14:J20)</f>
        <v>0</v>
      </c>
      <c r="J21" s="534"/>
      <c r="S21" s="4"/>
    </row>
    <row r="22" spans="1:27" ht="15.75" x14ac:dyDescent="0.25">
      <c r="A22" s="225"/>
      <c r="B22" s="197"/>
      <c r="C22" s="198"/>
      <c r="D22" s="197"/>
      <c r="E22" s="199"/>
      <c r="F22" s="199"/>
      <c r="G22" s="67"/>
      <c r="H22" s="200"/>
      <c r="P22" s="2"/>
      <c r="Q22" s="2"/>
      <c r="Z22" s="6"/>
      <c r="AA22" s="6"/>
    </row>
    <row r="23" spans="1:27" ht="24" x14ac:dyDescent="0.25">
      <c r="A23" s="226"/>
      <c r="B23" s="36" t="s">
        <v>68</v>
      </c>
      <c r="C23" s="201"/>
      <c r="D23" s="202"/>
      <c r="E23" s="179" t="s">
        <v>69</v>
      </c>
      <c r="F23" s="179" t="s">
        <v>70</v>
      </c>
      <c r="G23" s="535" t="s">
        <v>121</v>
      </c>
      <c r="H23" s="532"/>
      <c r="I23" s="203" t="s">
        <v>203</v>
      </c>
      <c r="J23" s="203" t="s">
        <v>139</v>
      </c>
      <c r="K23" s="203" t="s">
        <v>140</v>
      </c>
      <c r="P23" s="2"/>
      <c r="Q23" s="2"/>
      <c r="Z23" s="6"/>
      <c r="AA23" s="6"/>
    </row>
    <row r="24" spans="1:27" x14ac:dyDescent="0.25">
      <c r="A24" s="68" t="s">
        <v>11</v>
      </c>
      <c r="B24" s="25" t="s">
        <v>71</v>
      </c>
      <c r="C24" s="153"/>
      <c r="D24" s="215"/>
      <c r="E24" s="350">
        <f>E14+E15</f>
        <v>0</v>
      </c>
      <c r="F24" s="352" t="e">
        <f>Leistungsdaten!G$20/E24</f>
        <v>#DIV/0!</v>
      </c>
      <c r="G24" s="531" t="e">
        <f>+((I14+I15)/(+E14+E15))*(1+G20)</f>
        <v>#DIV/0!</v>
      </c>
      <c r="H24" s="532"/>
      <c r="I24" s="347"/>
      <c r="J24" s="369">
        <f>IF(E24=0,0,(E24-Leistungsdaten!G$20/'Personal prospektiv'!I24))</f>
        <v>0</v>
      </c>
      <c r="K24" s="224" t="e">
        <f>J24*G24</f>
        <v>#DIV/0!</v>
      </c>
      <c r="P24" s="2"/>
      <c r="Q24" s="4"/>
      <c r="Z24" s="6"/>
      <c r="AA24" s="6"/>
    </row>
    <row r="25" spans="1:27" x14ac:dyDescent="0.25">
      <c r="A25" s="75" t="s">
        <v>12</v>
      </c>
      <c r="B25" s="216" t="s">
        <v>72</v>
      </c>
      <c r="C25" s="212"/>
      <c r="D25" s="217"/>
      <c r="E25" s="350">
        <f>E16+E17</f>
        <v>0</v>
      </c>
      <c r="F25" s="352" t="e">
        <f>Leistungsdaten!G$20/E25</f>
        <v>#DIV/0!</v>
      </c>
      <c r="G25" s="531" t="e">
        <f>+((I16+I17)/(E17+E16))*(1+G20)</f>
        <v>#DIV/0!</v>
      </c>
      <c r="H25" s="532"/>
      <c r="I25" s="9"/>
      <c r="J25" s="9"/>
      <c r="K25" s="9"/>
      <c r="P25" s="2"/>
      <c r="Q25" s="2"/>
      <c r="Z25" s="6"/>
      <c r="AA25" s="6"/>
    </row>
    <row r="26" spans="1:27" x14ac:dyDescent="0.25">
      <c r="A26" s="75" t="s">
        <v>13</v>
      </c>
      <c r="B26" s="25" t="s">
        <v>73</v>
      </c>
      <c r="C26" s="212"/>
      <c r="D26" s="217"/>
      <c r="E26" s="350">
        <f>E18+E19</f>
        <v>0</v>
      </c>
      <c r="F26" s="352" t="e">
        <f>Leistungsdaten!G$20/E26</f>
        <v>#DIV/0!</v>
      </c>
      <c r="G26" s="531" t="e">
        <f>+((I18+I19)/(E18+E19))*(1+G20)</f>
        <v>#DIV/0!</v>
      </c>
      <c r="H26" s="532"/>
      <c r="I26" s="347"/>
      <c r="J26" s="369">
        <f>IF(E26=0,0,(E26-Leistungsdaten!G$20/'Personal prospektiv'!I26))</f>
        <v>0</v>
      </c>
      <c r="K26" s="224" t="e">
        <f>J26*G26</f>
        <v>#DIV/0!</v>
      </c>
      <c r="P26" s="2"/>
      <c r="Q26" s="2"/>
      <c r="Z26" s="6"/>
      <c r="AA26" s="6"/>
    </row>
    <row r="27" spans="1:27" x14ac:dyDescent="0.25">
      <c r="A27" s="75" t="s">
        <v>14</v>
      </c>
      <c r="B27" s="218" t="s">
        <v>74</v>
      </c>
      <c r="C27" s="218"/>
      <c r="D27" s="218"/>
      <c r="E27" s="351">
        <f>SUM(E14:E19)</f>
        <v>0</v>
      </c>
      <c r="F27" s="353" t="e">
        <f>Leistungsdaten!G$20/E27</f>
        <v>#DIV/0!</v>
      </c>
      <c r="G27" s="544" t="e">
        <f>I21/E27</f>
        <v>#DIV/0!</v>
      </c>
      <c r="H27" s="532"/>
      <c r="I27" s="9"/>
      <c r="J27" s="369">
        <f>+J26+J24+J8</f>
        <v>0</v>
      </c>
      <c r="K27" s="224" t="e">
        <f>+K26+K24+K8</f>
        <v>#DIV/0!</v>
      </c>
      <c r="P27" s="2"/>
      <c r="Q27" s="2"/>
      <c r="Z27" s="6"/>
      <c r="AA27" s="6"/>
    </row>
    <row r="28" spans="1:27" x14ac:dyDescent="0.25">
      <c r="A28" s="10"/>
      <c r="B28" s="10"/>
      <c r="C28" s="10"/>
      <c r="D28" s="10"/>
      <c r="E28" s="84"/>
      <c r="F28" s="84"/>
      <c r="G28" s="84"/>
      <c r="H28" s="84"/>
      <c r="I28" s="9"/>
      <c r="J28" s="223" t="s">
        <v>141</v>
      </c>
      <c r="K28" s="371" t="e">
        <f>IF('Stammdaten und Forderung'!E42=0,+K27/'Stammdaten und Forderung'!E57,+K27/'Stammdaten und Forderung'!E42)</f>
        <v>#DIV/0!</v>
      </c>
      <c r="P28" s="2"/>
      <c r="Q28" s="2"/>
      <c r="Z28" s="6"/>
      <c r="AA28" s="6"/>
    </row>
    <row r="29" spans="1:27" x14ac:dyDescent="0.25">
      <c r="A29" s="10"/>
      <c r="B29" s="10"/>
      <c r="C29" s="10"/>
      <c r="D29" s="10"/>
      <c r="E29" s="10"/>
      <c r="F29" s="10"/>
      <c r="G29" s="10"/>
      <c r="H29" s="10"/>
      <c r="J29" s="38"/>
      <c r="K29" s="184"/>
      <c r="P29" s="2"/>
      <c r="Q29" s="2"/>
      <c r="Z29" s="6"/>
      <c r="AA29" s="6"/>
    </row>
    <row r="30" spans="1:27" ht="25.5" customHeight="1" x14ac:dyDescent="0.25">
      <c r="A30" s="204"/>
      <c r="E30" s="542"/>
      <c r="F30" s="543"/>
    </row>
    <row r="31" spans="1:27" x14ac:dyDescent="0.25">
      <c r="A31" s="204"/>
      <c r="B31" s="38"/>
      <c r="C31" s="205"/>
    </row>
    <row r="37" spans="1:10" x14ac:dyDescent="0.25">
      <c r="A37" s="206"/>
      <c r="B37" s="207"/>
      <c r="C37" s="206"/>
      <c r="D37" s="206"/>
      <c r="E37" s="208"/>
      <c r="F37" s="208"/>
      <c r="G37" s="208"/>
      <c r="H37" s="208"/>
      <c r="I37" s="209"/>
      <c r="J37" s="210"/>
    </row>
  </sheetData>
  <sheetProtection formatCells="0"/>
  <mergeCells count="25">
    <mergeCell ref="I14:J14"/>
    <mergeCell ref="I16:J16"/>
    <mergeCell ref="I17:J17"/>
    <mergeCell ref="E30:F30"/>
    <mergeCell ref="B19:D19"/>
    <mergeCell ref="G27:H27"/>
    <mergeCell ref="I19:J19"/>
    <mergeCell ref="I20:J20"/>
    <mergeCell ref="G26:H26"/>
    <mergeCell ref="A1:D1"/>
    <mergeCell ref="A3:K3"/>
    <mergeCell ref="A11:K11"/>
    <mergeCell ref="G25:H25"/>
    <mergeCell ref="I21:J21"/>
    <mergeCell ref="G23:H23"/>
    <mergeCell ref="G24:H24"/>
    <mergeCell ref="B14:D14"/>
    <mergeCell ref="B16:D16"/>
    <mergeCell ref="B17:D17"/>
    <mergeCell ref="I18:J18"/>
    <mergeCell ref="G20:H20"/>
    <mergeCell ref="E20:F20"/>
    <mergeCell ref="I15:J15"/>
    <mergeCell ref="E1:K1"/>
    <mergeCell ref="I13:J13"/>
  </mergeCells>
  <phoneticPr fontId="0" type="noConversion"/>
  <pageMargins left="0.78740157480314965" right="0.59055118110236227" top="0.98425196850393704" bottom="0.78740157480314965" header="0.51181102362204722" footer="0.51181102362204722"/>
  <pageSetup paperSize="9" orientation="landscape" horizontalDpi="300" verticalDpi="300" r:id="rId1"/>
  <headerFooter alignWithMargins="0">
    <oddFooter>&amp;L&amp;"Arial,Standard"&amp;F &amp;C&amp;P&amp;R&amp;D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FF00"/>
  </sheetPr>
  <dimension ref="A1:P47"/>
  <sheetViews>
    <sheetView showGridLines="0" zoomScaleNormal="100" workbookViewId="0">
      <selection activeCell="N12" sqref="N12"/>
    </sheetView>
  </sheetViews>
  <sheetFormatPr baseColWidth="10" defaultColWidth="11.42578125" defaultRowHeight="12.75" x14ac:dyDescent="0.2"/>
  <cols>
    <col min="1" max="1" width="5.140625" style="6" customWidth="1"/>
    <col min="2" max="2" width="5.5703125" style="6" customWidth="1"/>
    <col min="3" max="3" width="50.5703125" style="6" customWidth="1"/>
    <col min="4" max="4" width="14.5703125" style="6" customWidth="1"/>
    <col min="5" max="5" width="13.140625" style="6" customWidth="1"/>
    <col min="6" max="6" width="7.5703125" style="6" customWidth="1"/>
    <col min="7" max="7" width="7.140625" style="6" customWidth="1"/>
    <col min="8" max="8" width="9.42578125" style="6" customWidth="1"/>
    <col min="9" max="9" width="7.42578125" style="6" customWidth="1"/>
    <col min="10" max="10" width="9.5703125" style="6" customWidth="1"/>
    <col min="11" max="11" width="9" style="6" customWidth="1"/>
    <col min="12" max="12" width="11.7109375" style="6" customWidth="1"/>
    <col min="13" max="13" width="14.85546875" style="6" customWidth="1"/>
    <col min="14" max="16384" width="11.42578125" style="6"/>
  </cols>
  <sheetData>
    <row r="1" spans="1:16" ht="15.75" x14ac:dyDescent="0.2">
      <c r="A1" s="73" t="s">
        <v>31</v>
      </c>
      <c r="B1" s="253"/>
      <c r="C1" s="253"/>
      <c r="D1" s="373">
        <f>+'Stammdaten und Forderung'!C8</f>
        <v>0</v>
      </c>
      <c r="E1" s="254"/>
      <c r="F1" s="84"/>
      <c r="G1" s="153" t="s">
        <v>80</v>
      </c>
      <c r="H1" s="84"/>
      <c r="I1" s="84"/>
      <c r="J1" s="121"/>
      <c r="K1" s="9"/>
      <c r="L1" s="255"/>
      <c r="M1" s="113"/>
    </row>
    <row r="2" spans="1:16" ht="15.75" x14ac:dyDescent="0.2">
      <c r="A2" s="84"/>
      <c r="B2" s="84"/>
      <c r="C2" s="84"/>
      <c r="D2" s="256"/>
      <c r="E2" s="257"/>
      <c r="F2" s="255"/>
      <c r="G2" s="255"/>
      <c r="H2" s="255"/>
      <c r="I2" s="255"/>
      <c r="J2" s="105"/>
      <c r="K2" s="258"/>
      <c r="L2" s="259" t="s">
        <v>81</v>
      </c>
      <c r="M2" s="227"/>
    </row>
    <row r="3" spans="1:16" ht="18.75" x14ac:dyDescent="0.2">
      <c r="A3" s="260"/>
      <c r="B3" s="261"/>
      <c r="C3" s="262"/>
      <c r="D3" s="263"/>
      <c r="E3" s="263"/>
      <c r="F3" s="264"/>
      <c r="G3" s="264"/>
      <c r="H3" s="264"/>
      <c r="I3" s="264"/>
      <c r="J3" s="105" t="s">
        <v>161</v>
      </c>
      <c r="K3" s="258"/>
      <c r="L3" s="265">
        <f>Leistungsdaten!G20</f>
        <v>0</v>
      </c>
      <c r="M3" s="228"/>
    </row>
    <row r="4" spans="1:16" ht="18.75" x14ac:dyDescent="0.2">
      <c r="A4" s="266" t="s">
        <v>207</v>
      </c>
      <c r="B4" s="267"/>
      <c r="C4" s="14"/>
      <c r="D4" s="268"/>
      <c r="E4" s="269"/>
      <c r="F4" s="264"/>
      <c r="G4" s="264"/>
      <c r="H4" s="264"/>
      <c r="I4" s="264"/>
      <c r="J4" s="90" t="s">
        <v>22</v>
      </c>
      <c r="K4" s="270"/>
      <c r="L4" s="271">
        <f>Leistungsdaten!I20</f>
        <v>0</v>
      </c>
      <c r="M4" s="229"/>
    </row>
    <row r="5" spans="1:16" ht="18.75" x14ac:dyDescent="0.2">
      <c r="A5" s="272"/>
      <c r="B5" s="273"/>
      <c r="C5" s="13"/>
      <c r="D5" s="274"/>
      <c r="E5" s="274"/>
      <c r="F5" s="264"/>
      <c r="G5" s="264"/>
      <c r="H5" s="264"/>
      <c r="I5" s="264"/>
      <c r="J5" s="124"/>
      <c r="K5" s="275"/>
      <c r="L5" s="276"/>
      <c r="M5" s="229"/>
    </row>
    <row r="6" spans="1:16" x14ac:dyDescent="0.2">
      <c r="A6" s="121"/>
      <c r="B6" s="124"/>
      <c r="C6" s="277"/>
      <c r="D6" s="278"/>
      <c r="E6" s="278"/>
      <c r="F6" s="279"/>
      <c r="G6" s="279"/>
      <c r="H6" s="279"/>
      <c r="I6" s="279"/>
      <c r="J6" s="279"/>
      <c r="K6" s="279"/>
      <c r="L6" s="279"/>
      <c r="M6" s="230"/>
    </row>
    <row r="7" spans="1:16" ht="21" x14ac:dyDescent="0.25">
      <c r="A7" s="280"/>
      <c r="B7" s="273"/>
      <c r="C7" s="281"/>
      <c r="D7" s="282" t="s">
        <v>20</v>
      </c>
      <c r="E7" s="283" t="s">
        <v>82</v>
      </c>
      <c r="F7" s="547" t="s">
        <v>83</v>
      </c>
      <c r="G7" s="548"/>
      <c r="H7" s="548"/>
      <c r="I7" s="548"/>
      <c r="J7" s="548"/>
      <c r="K7" s="548"/>
      <c r="L7" s="494"/>
      <c r="M7" s="231"/>
    </row>
    <row r="8" spans="1:16" ht="12.75" customHeight="1" x14ac:dyDescent="0.2">
      <c r="A8" s="284"/>
      <c r="B8" s="285"/>
      <c r="C8" s="286"/>
      <c r="D8" s="232" t="s">
        <v>84</v>
      </c>
      <c r="E8" s="233" t="s">
        <v>84</v>
      </c>
      <c r="F8" s="234"/>
      <c r="G8" s="235" t="s">
        <v>126</v>
      </c>
      <c r="H8" s="236" t="s">
        <v>126</v>
      </c>
      <c r="I8" s="236" t="s">
        <v>127</v>
      </c>
      <c r="J8" s="236" t="s">
        <v>127</v>
      </c>
      <c r="K8" s="557" t="s">
        <v>85</v>
      </c>
      <c r="L8" s="558"/>
      <c r="M8" s="237"/>
    </row>
    <row r="9" spans="1:16" ht="25.5" x14ac:dyDescent="0.2">
      <c r="A9" s="284"/>
      <c r="B9" s="285"/>
      <c r="C9" s="286"/>
      <c r="D9" s="287" t="s">
        <v>86</v>
      </c>
      <c r="E9" s="288" t="s">
        <v>87</v>
      </c>
      <c r="F9" s="289" t="s">
        <v>130</v>
      </c>
      <c r="G9" s="289" t="s">
        <v>66</v>
      </c>
      <c r="H9" s="140" t="s">
        <v>111</v>
      </c>
      <c r="I9" s="140" t="s">
        <v>66</v>
      </c>
      <c r="J9" s="236" t="s">
        <v>111</v>
      </c>
      <c r="K9" s="233" t="s">
        <v>66</v>
      </c>
      <c r="L9" s="236" t="s">
        <v>111</v>
      </c>
      <c r="M9" s="227"/>
    </row>
    <row r="10" spans="1:16" ht="15.75" x14ac:dyDescent="0.25">
      <c r="A10" s="213" t="s">
        <v>0</v>
      </c>
      <c r="B10" s="212" t="s">
        <v>88</v>
      </c>
      <c r="C10" s="136"/>
      <c r="D10" s="290"/>
      <c r="E10" s="291"/>
      <c r="F10" s="292"/>
      <c r="G10" s="292"/>
      <c r="H10" s="292"/>
      <c r="I10" s="292"/>
      <c r="J10" s="292"/>
      <c r="K10" s="292"/>
      <c r="L10" s="292"/>
      <c r="M10" s="238"/>
    </row>
    <row r="11" spans="1:16" x14ac:dyDescent="0.2">
      <c r="A11" s="293" t="s">
        <v>89</v>
      </c>
      <c r="B11" s="294" t="s">
        <v>90</v>
      </c>
      <c r="C11" s="253" t="s">
        <v>71</v>
      </c>
      <c r="D11" s="295" t="e">
        <f>'Personal prospektiv'!E24*'Personal prospektiv'!G24</f>
        <v>#DIV/0!</v>
      </c>
      <c r="E11" s="296" t="e">
        <f>D11/$L$4</f>
        <v>#DIV/0!</v>
      </c>
      <c r="F11" s="297">
        <v>0.5</v>
      </c>
      <c r="G11" s="297">
        <v>0.5</v>
      </c>
      <c r="H11" s="298" t="e">
        <f>E11*G11</f>
        <v>#DIV/0!</v>
      </c>
      <c r="I11" s="297">
        <v>0</v>
      </c>
      <c r="J11" s="299" t="e">
        <f>I11*E11</f>
        <v>#DIV/0!</v>
      </c>
      <c r="K11" s="297">
        <v>0.5</v>
      </c>
      <c r="L11" s="299" t="e">
        <f>K11*E11</f>
        <v>#DIV/0!</v>
      </c>
      <c r="M11" s="239"/>
      <c r="N11" s="66"/>
      <c r="O11" s="66"/>
      <c r="P11" s="66"/>
    </row>
    <row r="12" spans="1:16" x14ac:dyDescent="0.2">
      <c r="A12" s="293" t="s">
        <v>91</v>
      </c>
      <c r="B12" s="294" t="s">
        <v>90</v>
      </c>
      <c r="C12" s="253" t="s">
        <v>120</v>
      </c>
      <c r="D12" s="295" t="e">
        <f>'Personal prospektiv'!E25*'Personal prospektiv'!G25</f>
        <v>#DIV/0!</v>
      </c>
      <c r="E12" s="296" t="e">
        <f>D12/$L$4</f>
        <v>#DIV/0!</v>
      </c>
      <c r="F12" s="297">
        <v>0</v>
      </c>
      <c r="G12" s="297">
        <v>0</v>
      </c>
      <c r="H12" s="298" t="e">
        <f>G12*E12</f>
        <v>#DIV/0!</v>
      </c>
      <c r="I12" s="297">
        <v>0</v>
      </c>
      <c r="J12" s="299" t="e">
        <f>I12*E12</f>
        <v>#DIV/0!</v>
      </c>
      <c r="K12" s="297">
        <v>1</v>
      </c>
      <c r="L12" s="299" t="e">
        <f>K12*E12</f>
        <v>#DIV/0!</v>
      </c>
      <c r="M12" s="239"/>
      <c r="N12" s="66"/>
      <c r="O12" s="66"/>
      <c r="P12" s="66"/>
    </row>
    <row r="13" spans="1:16" x14ac:dyDescent="0.2">
      <c r="A13" s="293" t="s">
        <v>115</v>
      </c>
      <c r="B13" s="294" t="s">
        <v>90</v>
      </c>
      <c r="C13" s="253" t="s">
        <v>198</v>
      </c>
      <c r="D13" s="295" t="e">
        <f>'Personal prospektiv'!I18*(1+'Personal prospektiv'!G20)</f>
        <v>#DIV/0!</v>
      </c>
      <c r="E13" s="296" t="e">
        <f>D13/$L$4</f>
        <v>#DIV/0!</v>
      </c>
      <c r="F13" s="297">
        <v>1</v>
      </c>
      <c r="G13" s="297">
        <v>0</v>
      </c>
      <c r="H13" s="298" t="e">
        <f>G13*E13</f>
        <v>#DIV/0!</v>
      </c>
      <c r="I13" s="297">
        <v>1</v>
      </c>
      <c r="J13" s="299" t="e">
        <f>I13*E13</f>
        <v>#DIV/0!</v>
      </c>
      <c r="K13" s="297">
        <v>0</v>
      </c>
      <c r="L13" s="299" t="e">
        <f>K13*E13</f>
        <v>#DIV/0!</v>
      </c>
      <c r="M13" s="239"/>
      <c r="N13" s="66"/>
      <c r="O13" s="66"/>
      <c r="P13" s="66"/>
    </row>
    <row r="14" spans="1:16" x14ac:dyDescent="0.2">
      <c r="A14" s="293" t="s">
        <v>92</v>
      </c>
      <c r="B14" s="294" t="s">
        <v>90</v>
      </c>
      <c r="C14" s="253" t="s">
        <v>200</v>
      </c>
      <c r="D14" s="295" t="e">
        <f>'Personal prospektiv'!I19*(1+'Personal prospektiv'!G20)</f>
        <v>#DIV/0!</v>
      </c>
      <c r="E14" s="296" t="e">
        <f>D14/$L$4</f>
        <v>#DIV/0!</v>
      </c>
      <c r="F14" s="300">
        <v>0.5</v>
      </c>
      <c r="G14" s="300">
        <v>0.5</v>
      </c>
      <c r="H14" s="298" t="e">
        <f>G14*E14</f>
        <v>#DIV/0!</v>
      </c>
      <c r="I14" s="300">
        <v>0</v>
      </c>
      <c r="J14" s="299" t="e">
        <f>I14*E14</f>
        <v>#DIV/0!</v>
      </c>
      <c r="K14" s="300">
        <v>0.5</v>
      </c>
      <c r="L14" s="299" t="e">
        <f>K14*E14</f>
        <v>#DIV/0!</v>
      </c>
      <c r="M14" s="239"/>
      <c r="N14" s="66"/>
      <c r="O14" s="66"/>
      <c r="P14" s="66"/>
    </row>
    <row r="15" spans="1:16" x14ac:dyDescent="0.2">
      <c r="A15" s="293" t="s">
        <v>199</v>
      </c>
      <c r="B15" s="294"/>
      <c r="C15" s="301"/>
      <c r="D15" s="302"/>
      <c r="E15" s="296" t="e">
        <f>D15/$L$4</f>
        <v>#DIV/0!</v>
      </c>
      <c r="F15" s="297">
        <v>0.5</v>
      </c>
      <c r="G15" s="297"/>
      <c r="H15" s="298" t="e">
        <f>G15*E15</f>
        <v>#DIV/0!</v>
      </c>
      <c r="I15" s="297"/>
      <c r="J15" s="299" t="e">
        <f>I15*E15</f>
        <v>#DIV/0!</v>
      </c>
      <c r="K15" s="297">
        <v>0.5</v>
      </c>
      <c r="L15" s="299" t="e">
        <f>K15*E15</f>
        <v>#DIV/0!</v>
      </c>
      <c r="M15" s="239"/>
      <c r="N15" s="66"/>
      <c r="O15" s="66"/>
      <c r="P15" s="66"/>
    </row>
    <row r="16" spans="1:16" ht="15" x14ac:dyDescent="0.25">
      <c r="A16" s="303"/>
      <c r="B16" s="304"/>
      <c r="C16" s="305" t="s">
        <v>93</v>
      </c>
      <c r="D16" s="306" t="e">
        <f>SUM(D11:D15)</f>
        <v>#DIV/0!</v>
      </c>
      <c r="E16" s="307" t="e">
        <f>SUM(E11:E15)</f>
        <v>#DIV/0!</v>
      </c>
      <c r="F16" s="243"/>
      <c r="G16" s="243"/>
      <c r="H16" s="308" t="e">
        <f>SUM(H11:H15)</f>
        <v>#DIV/0!</v>
      </c>
      <c r="I16" s="243"/>
      <c r="J16" s="309" t="e">
        <f>SUM(J11:J15)</f>
        <v>#DIV/0!</v>
      </c>
      <c r="K16" s="243"/>
      <c r="L16" s="309" t="e">
        <f>SUM(L11:L15)</f>
        <v>#DIV/0!</v>
      </c>
      <c r="M16" s="240"/>
      <c r="N16" s="66"/>
      <c r="O16" s="66"/>
      <c r="P16" s="66"/>
    </row>
    <row r="17" spans="1:16" ht="15.75" x14ac:dyDescent="0.25">
      <c r="A17" s="213" t="s">
        <v>1</v>
      </c>
      <c r="B17" s="212" t="s">
        <v>94</v>
      </c>
      <c r="C17" s="136"/>
      <c r="D17" s="310"/>
      <c r="E17" s="311"/>
      <c r="F17" s="292"/>
      <c r="G17" s="292"/>
      <c r="H17" s="292"/>
      <c r="I17" s="292"/>
      <c r="J17" s="292"/>
      <c r="K17" s="292"/>
      <c r="L17" s="312"/>
      <c r="M17" s="238"/>
      <c r="N17" s="66"/>
      <c r="O17" s="66"/>
      <c r="P17" s="66"/>
    </row>
    <row r="18" spans="1:16" x14ac:dyDescent="0.2">
      <c r="A18" s="253" t="s">
        <v>95</v>
      </c>
      <c r="B18" s="294"/>
      <c r="C18" s="253" t="s">
        <v>96</v>
      </c>
      <c r="D18" s="372"/>
      <c r="E18" s="296" t="e">
        <f t="shared" ref="E18:E30" si="0">D18/$L$4</f>
        <v>#DIV/0!</v>
      </c>
      <c r="F18" s="297">
        <v>1</v>
      </c>
      <c r="G18" s="297">
        <v>0</v>
      </c>
      <c r="H18" s="298" t="e">
        <f t="shared" ref="H18:H30" si="1">G18*E18</f>
        <v>#DIV/0!</v>
      </c>
      <c r="I18" s="297">
        <v>1</v>
      </c>
      <c r="J18" s="299" t="e">
        <f>I18*E18</f>
        <v>#DIV/0!</v>
      </c>
      <c r="K18" s="297">
        <v>0</v>
      </c>
      <c r="L18" s="299" t="e">
        <f>K18*E18</f>
        <v>#DIV/0!</v>
      </c>
      <c r="M18" s="239"/>
      <c r="N18" s="66"/>
      <c r="O18" s="66"/>
      <c r="P18" s="66"/>
    </row>
    <row r="19" spans="1:16" x14ac:dyDescent="0.2">
      <c r="A19" s="253" t="s">
        <v>97</v>
      </c>
      <c r="B19" s="294"/>
      <c r="C19" s="253" t="s">
        <v>98</v>
      </c>
      <c r="D19" s="372"/>
      <c r="E19" s="296" t="e">
        <f>D19/$L$4</f>
        <v>#DIV/0!</v>
      </c>
      <c r="F19" s="297">
        <v>0.5</v>
      </c>
      <c r="G19" s="297">
        <v>0.5</v>
      </c>
      <c r="H19" s="298" t="e">
        <f>G19*E19</f>
        <v>#DIV/0!</v>
      </c>
      <c r="I19" s="297">
        <v>0</v>
      </c>
      <c r="J19" s="299" t="e">
        <f t="shared" ref="J19:J30" si="2">I19*E19</f>
        <v>#DIV/0!</v>
      </c>
      <c r="K19" s="297">
        <v>0.5</v>
      </c>
      <c r="L19" s="299" t="e">
        <f>K19*E19</f>
        <v>#DIV/0!</v>
      </c>
      <c r="M19" s="239"/>
      <c r="N19" s="66"/>
      <c r="O19" s="66"/>
      <c r="P19" s="66"/>
    </row>
    <row r="20" spans="1:16" x14ac:dyDescent="0.2">
      <c r="A20" s="253" t="s">
        <v>99</v>
      </c>
      <c r="B20" s="294"/>
      <c r="C20" s="253" t="s">
        <v>100</v>
      </c>
      <c r="D20" s="372"/>
      <c r="E20" s="296" t="e">
        <f t="shared" si="0"/>
        <v>#DIV/0!</v>
      </c>
      <c r="F20" s="297">
        <v>0.5</v>
      </c>
      <c r="G20" s="297">
        <v>0.5</v>
      </c>
      <c r="H20" s="298" t="e">
        <f t="shared" si="1"/>
        <v>#DIV/0!</v>
      </c>
      <c r="I20" s="297">
        <v>0</v>
      </c>
      <c r="J20" s="299" t="e">
        <f t="shared" si="2"/>
        <v>#DIV/0!</v>
      </c>
      <c r="K20" s="297">
        <v>0.5</v>
      </c>
      <c r="L20" s="299" t="e">
        <f t="shared" ref="L20:L28" si="3">K20*E20</f>
        <v>#DIV/0!</v>
      </c>
      <c r="M20" s="239"/>
      <c r="N20" s="66"/>
      <c r="O20" s="66"/>
      <c r="P20" s="66"/>
    </row>
    <row r="21" spans="1:16" x14ac:dyDescent="0.2">
      <c r="A21" s="253" t="s">
        <v>101</v>
      </c>
      <c r="B21" s="294"/>
      <c r="C21" s="253" t="s">
        <v>102</v>
      </c>
      <c r="D21" s="372"/>
      <c r="E21" s="296" t="e">
        <f t="shared" si="0"/>
        <v>#DIV/0!</v>
      </c>
      <c r="F21" s="297">
        <v>0.5</v>
      </c>
      <c r="G21" s="297">
        <v>0.5</v>
      </c>
      <c r="H21" s="298" t="e">
        <f t="shared" si="1"/>
        <v>#DIV/0!</v>
      </c>
      <c r="I21" s="297">
        <v>0</v>
      </c>
      <c r="J21" s="299" t="e">
        <f t="shared" si="2"/>
        <v>#DIV/0!</v>
      </c>
      <c r="K21" s="297">
        <v>0.5</v>
      </c>
      <c r="L21" s="299" t="e">
        <f t="shared" si="3"/>
        <v>#DIV/0!</v>
      </c>
      <c r="M21" s="239"/>
      <c r="N21" s="66"/>
      <c r="O21" s="66"/>
      <c r="P21" s="66"/>
    </row>
    <row r="22" spans="1:16" x14ac:dyDescent="0.2">
      <c r="A22" s="253" t="s">
        <v>103</v>
      </c>
      <c r="B22" s="294"/>
      <c r="C22" s="253" t="s">
        <v>116</v>
      </c>
      <c r="D22" s="372"/>
      <c r="E22" s="296" t="e">
        <f t="shared" si="0"/>
        <v>#DIV/0!</v>
      </c>
      <c r="F22" s="297">
        <v>1</v>
      </c>
      <c r="G22" s="297">
        <v>0</v>
      </c>
      <c r="H22" s="298" t="e">
        <f t="shared" si="1"/>
        <v>#DIV/0!</v>
      </c>
      <c r="I22" s="297">
        <v>1</v>
      </c>
      <c r="J22" s="299" t="e">
        <f t="shared" si="2"/>
        <v>#DIV/0!</v>
      </c>
      <c r="K22" s="297">
        <v>0</v>
      </c>
      <c r="L22" s="299" t="e">
        <f t="shared" si="3"/>
        <v>#DIV/0!</v>
      </c>
      <c r="M22" s="239"/>
      <c r="N22" s="66"/>
      <c r="O22" s="66"/>
      <c r="P22" s="66"/>
    </row>
    <row r="23" spans="1:16" x14ac:dyDescent="0.2">
      <c r="A23" s="313" t="s">
        <v>104</v>
      </c>
      <c r="B23" s="294"/>
      <c r="C23" s="253" t="s">
        <v>117</v>
      </c>
      <c r="D23" s="372"/>
      <c r="E23" s="296" t="e">
        <f t="shared" si="0"/>
        <v>#DIV/0!</v>
      </c>
      <c r="F23" s="297">
        <v>0.5</v>
      </c>
      <c r="G23" s="297">
        <v>0.5</v>
      </c>
      <c r="H23" s="298" t="e">
        <f t="shared" si="1"/>
        <v>#DIV/0!</v>
      </c>
      <c r="I23" s="297">
        <v>0</v>
      </c>
      <c r="J23" s="299" t="e">
        <f t="shared" si="2"/>
        <v>#DIV/0!</v>
      </c>
      <c r="K23" s="297">
        <v>0.5</v>
      </c>
      <c r="L23" s="299" t="e">
        <f t="shared" si="3"/>
        <v>#DIV/0!</v>
      </c>
      <c r="M23" s="239"/>
      <c r="N23" s="66"/>
      <c r="O23" s="66"/>
      <c r="P23" s="66"/>
    </row>
    <row r="24" spans="1:16" x14ac:dyDescent="0.2">
      <c r="A24" s="314" t="s">
        <v>142</v>
      </c>
      <c r="B24" s="294"/>
      <c r="C24" s="253" t="s">
        <v>143</v>
      </c>
      <c r="D24" s="372"/>
      <c r="E24" s="296" t="e">
        <f t="shared" si="0"/>
        <v>#DIV/0!</v>
      </c>
      <c r="F24" s="315">
        <v>0</v>
      </c>
      <c r="G24" s="315">
        <v>0</v>
      </c>
      <c r="H24" s="298" t="e">
        <f t="shared" si="1"/>
        <v>#DIV/0!</v>
      </c>
      <c r="I24" s="315">
        <v>0</v>
      </c>
      <c r="J24" s="299" t="e">
        <f t="shared" si="2"/>
        <v>#DIV/0!</v>
      </c>
      <c r="K24" s="297">
        <v>1</v>
      </c>
      <c r="L24" s="299" t="e">
        <f t="shared" ref="L24" si="4">K24*E24</f>
        <v>#DIV/0!</v>
      </c>
      <c r="M24" s="239"/>
      <c r="N24" s="66"/>
      <c r="O24" s="66"/>
      <c r="P24" s="66"/>
    </row>
    <row r="25" spans="1:16" x14ac:dyDescent="0.2">
      <c r="A25" s="316" t="s">
        <v>144</v>
      </c>
      <c r="B25" s="294"/>
      <c r="C25" s="253" t="s">
        <v>105</v>
      </c>
      <c r="D25" s="372"/>
      <c r="E25" s="296" t="e">
        <f t="shared" si="0"/>
        <v>#DIV/0!</v>
      </c>
      <c r="F25" s="297">
        <v>0</v>
      </c>
      <c r="G25" s="297">
        <v>0</v>
      </c>
      <c r="H25" s="298" t="e">
        <f t="shared" si="1"/>
        <v>#DIV/0!</v>
      </c>
      <c r="I25" s="297">
        <v>0</v>
      </c>
      <c r="J25" s="299" t="e">
        <f t="shared" si="2"/>
        <v>#DIV/0!</v>
      </c>
      <c r="K25" s="297">
        <v>1</v>
      </c>
      <c r="L25" s="299" t="e">
        <f t="shared" si="3"/>
        <v>#DIV/0!</v>
      </c>
      <c r="M25" s="239"/>
      <c r="N25" s="66"/>
      <c r="O25" s="66"/>
      <c r="P25" s="66"/>
    </row>
    <row r="26" spans="1:16" x14ac:dyDescent="0.2">
      <c r="A26" s="317" t="s">
        <v>145</v>
      </c>
      <c r="B26" s="294"/>
      <c r="C26" s="253" t="s">
        <v>106</v>
      </c>
      <c r="D26" s="372"/>
      <c r="E26" s="296" t="e">
        <f t="shared" si="0"/>
        <v>#DIV/0!</v>
      </c>
      <c r="F26" s="297">
        <v>0.5</v>
      </c>
      <c r="G26" s="297">
        <v>0.5</v>
      </c>
      <c r="H26" s="298" t="e">
        <f t="shared" si="1"/>
        <v>#DIV/0!</v>
      </c>
      <c r="I26" s="297">
        <v>0</v>
      </c>
      <c r="J26" s="299" t="e">
        <f t="shared" si="2"/>
        <v>#DIV/0!</v>
      </c>
      <c r="K26" s="297">
        <v>0.5</v>
      </c>
      <c r="L26" s="299" t="e">
        <f t="shared" si="3"/>
        <v>#DIV/0!</v>
      </c>
      <c r="M26" s="239"/>
      <c r="N26" s="66"/>
      <c r="O26" s="66"/>
      <c r="P26" s="66"/>
    </row>
    <row r="27" spans="1:16" x14ac:dyDescent="0.2">
      <c r="A27" s="317" t="s">
        <v>146</v>
      </c>
      <c r="B27" s="294"/>
      <c r="C27" s="253" t="s">
        <v>118</v>
      </c>
      <c r="D27" s="372"/>
      <c r="E27" s="296" t="e">
        <f t="shared" si="0"/>
        <v>#DIV/0!</v>
      </c>
      <c r="F27" s="297">
        <v>0.5</v>
      </c>
      <c r="G27" s="297">
        <v>0.5</v>
      </c>
      <c r="H27" s="298" t="e">
        <f t="shared" si="1"/>
        <v>#DIV/0!</v>
      </c>
      <c r="I27" s="297">
        <v>0</v>
      </c>
      <c r="J27" s="299" t="e">
        <f t="shared" si="2"/>
        <v>#DIV/0!</v>
      </c>
      <c r="K27" s="297">
        <v>0.5</v>
      </c>
      <c r="L27" s="299" t="e">
        <f t="shared" si="3"/>
        <v>#DIV/0!</v>
      </c>
      <c r="M27" s="239"/>
      <c r="N27" s="66"/>
      <c r="O27" s="66"/>
      <c r="P27" s="66"/>
    </row>
    <row r="28" spans="1:16" x14ac:dyDescent="0.2">
      <c r="A28" s="318" t="s">
        <v>134</v>
      </c>
      <c r="B28" s="319"/>
      <c r="C28" s="320" t="s">
        <v>131</v>
      </c>
      <c r="D28" s="372"/>
      <c r="E28" s="296" t="e">
        <f t="shared" si="0"/>
        <v>#DIV/0!</v>
      </c>
      <c r="F28" s="297">
        <v>1</v>
      </c>
      <c r="G28" s="297">
        <v>1</v>
      </c>
      <c r="H28" s="298" t="e">
        <f t="shared" si="1"/>
        <v>#DIV/0!</v>
      </c>
      <c r="I28" s="297">
        <v>0</v>
      </c>
      <c r="J28" s="299" t="e">
        <f t="shared" si="2"/>
        <v>#DIV/0!</v>
      </c>
      <c r="K28" s="297">
        <v>0</v>
      </c>
      <c r="L28" s="299" t="e">
        <f t="shared" si="3"/>
        <v>#DIV/0!</v>
      </c>
      <c r="M28" s="239"/>
      <c r="N28" s="66"/>
      <c r="O28" s="66"/>
      <c r="P28" s="66"/>
    </row>
    <row r="29" spans="1:16" x14ac:dyDescent="0.2">
      <c r="A29" s="318" t="s">
        <v>135</v>
      </c>
      <c r="B29" s="294"/>
      <c r="C29" s="253" t="s">
        <v>137</v>
      </c>
      <c r="D29" s="372"/>
      <c r="E29" s="296" t="e">
        <f t="shared" si="0"/>
        <v>#DIV/0!</v>
      </c>
      <c r="F29" s="297">
        <v>0.5</v>
      </c>
      <c r="G29" s="297">
        <v>0.5</v>
      </c>
      <c r="H29" s="298" t="e">
        <f>G29*E29</f>
        <v>#DIV/0!</v>
      </c>
      <c r="I29" s="297">
        <v>0</v>
      </c>
      <c r="J29" s="299" t="e">
        <f t="shared" si="2"/>
        <v>#DIV/0!</v>
      </c>
      <c r="K29" s="297">
        <v>0.5</v>
      </c>
      <c r="L29" s="299" t="e">
        <f>K29*E29</f>
        <v>#DIV/0!</v>
      </c>
      <c r="M29" s="239"/>
      <c r="N29" s="66"/>
      <c r="O29" s="66"/>
      <c r="P29" s="66"/>
    </row>
    <row r="30" spans="1:16" x14ac:dyDescent="0.2">
      <c r="A30" s="321" t="s">
        <v>147</v>
      </c>
      <c r="B30" s="294"/>
      <c r="C30" s="253" t="s">
        <v>136</v>
      </c>
      <c r="D30" s="372"/>
      <c r="E30" s="296" t="e">
        <f t="shared" si="0"/>
        <v>#DIV/0!</v>
      </c>
      <c r="F30" s="297">
        <v>0.5</v>
      </c>
      <c r="G30" s="297">
        <v>0.5</v>
      </c>
      <c r="H30" s="298" t="e">
        <f t="shared" si="1"/>
        <v>#DIV/0!</v>
      </c>
      <c r="I30" s="297">
        <v>0</v>
      </c>
      <c r="J30" s="299" t="e">
        <f t="shared" si="2"/>
        <v>#DIV/0!</v>
      </c>
      <c r="K30" s="297">
        <v>0.5</v>
      </c>
      <c r="L30" s="299" t="e">
        <f>K30*E30</f>
        <v>#DIV/0!</v>
      </c>
      <c r="M30" s="239"/>
      <c r="N30" s="66"/>
      <c r="O30" s="66"/>
      <c r="P30" s="66"/>
    </row>
    <row r="31" spans="1:16" ht="15" x14ac:dyDescent="0.25">
      <c r="A31" s="322"/>
      <c r="B31" s="323"/>
      <c r="C31" s="242" t="s">
        <v>107</v>
      </c>
      <c r="D31" s="324">
        <f>SUM(D18:D30)</f>
        <v>0</v>
      </c>
      <c r="E31" s="325" t="e">
        <f>SUM(E18:E30)</f>
        <v>#DIV/0!</v>
      </c>
      <c r="F31" s="243"/>
      <c r="G31" s="243"/>
      <c r="H31" s="326" t="e">
        <f>SUM(H18:H30)</f>
        <v>#DIV/0!</v>
      </c>
      <c r="I31" s="243"/>
      <c r="J31" s="309" t="e">
        <f>SUM(J18:J30)</f>
        <v>#DIV/0!</v>
      </c>
      <c r="K31" s="243"/>
      <c r="L31" s="309" t="e">
        <f t="shared" ref="L31" si="5">SUM(L18:L30)</f>
        <v>#DIV/0!</v>
      </c>
      <c r="M31" s="240"/>
    </row>
    <row r="32" spans="1:16" ht="15.75" x14ac:dyDescent="0.2">
      <c r="A32" s="241"/>
      <c r="B32" s="242" t="s">
        <v>108</v>
      </c>
      <c r="C32" s="243"/>
      <c r="D32" s="244" t="e">
        <f>SUM(D16+D31)</f>
        <v>#DIV/0!</v>
      </c>
      <c r="E32" s="245" t="e">
        <f>SUM(E16+E31)</f>
        <v>#DIV/0!</v>
      </c>
      <c r="F32" s="246"/>
      <c r="G32" s="246"/>
      <c r="H32" s="247" t="e">
        <f>SUM(H16+H31)</f>
        <v>#DIV/0!</v>
      </c>
      <c r="I32" s="246"/>
      <c r="J32" s="248" t="e">
        <f>J16+J31</f>
        <v>#DIV/0!</v>
      </c>
      <c r="K32" s="249"/>
      <c r="L32" s="248" t="e">
        <f t="shared" ref="L32" si="6">L16+L31</f>
        <v>#DIV/0!</v>
      </c>
      <c r="M32" s="250"/>
    </row>
    <row r="33" spans="1:13" ht="15.75" x14ac:dyDescent="0.25">
      <c r="A33" s="121"/>
      <c r="B33" s="153"/>
      <c r="C33" s="84"/>
      <c r="D33" s="327"/>
      <c r="E33" s="327"/>
      <c r="F33" s="328"/>
      <c r="G33" s="328"/>
      <c r="H33" s="328"/>
      <c r="I33" s="328"/>
      <c r="J33" s="328"/>
      <c r="K33" s="328"/>
      <c r="L33" s="329"/>
      <c r="M33" s="238"/>
    </row>
    <row r="34" spans="1:13" ht="15.75" x14ac:dyDescent="0.2">
      <c r="A34" s="124"/>
      <c r="B34" s="242" t="s">
        <v>157</v>
      </c>
      <c r="C34" s="242"/>
      <c r="D34" s="370"/>
      <c r="E34" s="247" t="e">
        <f>E32*D34+E32</f>
        <v>#DIV/0!</v>
      </c>
      <c r="F34" s="84"/>
      <c r="G34" s="84"/>
      <c r="H34" s="247" t="e">
        <f>H32*D34+H32</f>
        <v>#DIV/0!</v>
      </c>
      <c r="I34" s="84"/>
      <c r="J34" s="247" t="e">
        <f>J32*D34+J32</f>
        <v>#DIV/0!</v>
      </c>
      <c r="K34" s="84"/>
      <c r="L34" s="247" t="e">
        <f>L32*D34+L32</f>
        <v>#DIV/0!</v>
      </c>
      <c r="M34" s="250"/>
    </row>
    <row r="35" spans="1:13" ht="15.75" x14ac:dyDescent="0.25">
      <c r="A35" s="124"/>
      <c r="B35" s="124"/>
      <c r="C35" s="84"/>
      <c r="D35" s="330" t="e">
        <f>+D32*(1+D34)</f>
        <v>#DIV/0!</v>
      </c>
      <c r="E35" s="331"/>
      <c r="F35" s="332"/>
      <c r="G35" s="332"/>
      <c r="H35" s="332"/>
      <c r="I35" s="332"/>
      <c r="J35" s="332"/>
      <c r="K35" s="332"/>
      <c r="L35" s="333"/>
      <c r="M35" s="251"/>
    </row>
    <row r="36" spans="1:13" ht="15.75" x14ac:dyDescent="0.25">
      <c r="A36" s="124"/>
      <c r="B36" s="242" t="s">
        <v>167</v>
      </c>
      <c r="C36" s="242"/>
      <c r="D36" s="324"/>
      <c r="E36" s="331"/>
      <c r="F36" s="332"/>
      <c r="G36" s="332"/>
      <c r="H36" s="332"/>
      <c r="I36" s="332"/>
      <c r="J36" s="332"/>
      <c r="K36" s="332"/>
      <c r="L36" s="333"/>
      <c r="M36" s="251"/>
    </row>
    <row r="37" spans="1:13" x14ac:dyDescent="0.2">
      <c r="A37" s="124"/>
      <c r="B37" s="124"/>
      <c r="C37" s="84"/>
      <c r="D37" s="334"/>
      <c r="E37" s="331"/>
      <c r="F37" s="332"/>
      <c r="G37" s="332"/>
      <c r="H37" s="332"/>
      <c r="I37" s="332"/>
      <c r="J37" s="332"/>
      <c r="K37" s="332"/>
      <c r="L37" s="332"/>
    </row>
    <row r="38" spans="1:13" ht="15.75" x14ac:dyDescent="0.25">
      <c r="A38" s="335"/>
      <c r="B38" s="124"/>
      <c r="C38" s="84"/>
      <c r="D38" s="334"/>
      <c r="E38" s="331"/>
      <c r="F38" s="332"/>
      <c r="G38" s="332"/>
      <c r="H38" s="332"/>
      <c r="I38" s="332"/>
      <c r="J38" s="332"/>
      <c r="K38" s="332"/>
      <c r="L38" s="333"/>
      <c r="M38" s="251"/>
    </row>
    <row r="39" spans="1:13" ht="12.75" customHeight="1" x14ac:dyDescent="0.2">
      <c r="A39" s="336" t="s">
        <v>138</v>
      </c>
      <c r="B39" s="124"/>
      <c r="C39" s="337" t="s">
        <v>109</v>
      </c>
      <c r="D39" s="338" t="e">
        <f>+D16/(D32)</f>
        <v>#DIV/0!</v>
      </c>
      <c r="E39" s="331"/>
      <c r="F39" s="332"/>
      <c r="G39" s="332"/>
      <c r="H39" s="332"/>
      <c r="I39" s="332"/>
      <c r="J39" s="332"/>
      <c r="K39" s="332"/>
      <c r="L39" s="332"/>
    </row>
    <row r="40" spans="1:13" ht="13.5" customHeight="1" x14ac:dyDescent="0.2">
      <c r="A40" s="336" t="s">
        <v>159</v>
      </c>
      <c r="B40" s="124"/>
      <c r="C40" s="337" t="s">
        <v>110</v>
      </c>
      <c r="D40" s="338" t="e">
        <f>+D31/(D32)</f>
        <v>#DIV/0!</v>
      </c>
      <c r="E40" s="331"/>
      <c r="F40" s="332"/>
      <c r="G40" s="332"/>
      <c r="H40" s="332"/>
      <c r="I40" s="332"/>
      <c r="J40" s="332"/>
      <c r="K40" s="332"/>
      <c r="L40" s="332"/>
    </row>
    <row r="41" spans="1:13" ht="12.75" customHeight="1" x14ac:dyDescent="0.2">
      <c r="A41" s="33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3" ht="12.75" customHeight="1" x14ac:dyDescent="0.2">
      <c r="A42" s="9"/>
      <c r="B42" s="340"/>
      <c r="C42" s="9"/>
      <c r="D42" s="9"/>
      <c r="E42" s="9"/>
      <c r="F42" s="559" t="s">
        <v>150</v>
      </c>
      <c r="G42" s="560"/>
      <c r="H42" s="560"/>
      <c r="I42" s="560"/>
      <c r="J42" s="561"/>
      <c r="K42" s="562" t="s">
        <v>154</v>
      </c>
      <c r="L42" s="563"/>
    </row>
    <row r="43" spans="1:13" ht="12.75" customHeight="1" x14ac:dyDescent="0.2">
      <c r="A43" s="9"/>
      <c r="B43" s="340"/>
      <c r="C43" s="9"/>
      <c r="D43" s="9"/>
      <c r="E43" s="9"/>
      <c r="F43" s="551" t="s">
        <v>151</v>
      </c>
      <c r="G43" s="552"/>
      <c r="H43" s="552"/>
      <c r="I43" s="552"/>
      <c r="J43" s="553"/>
      <c r="K43" s="564" t="e">
        <f>L34*L4</f>
        <v>#DIV/0!</v>
      </c>
      <c r="L43" s="563"/>
    </row>
    <row r="44" spans="1:13" ht="12.75" customHeight="1" thickBot="1" x14ac:dyDescent="0.25">
      <c r="A44" s="9"/>
      <c r="B44" s="340"/>
      <c r="C44" s="9"/>
      <c r="D44" s="9"/>
      <c r="E44" s="9"/>
      <c r="F44" s="554" t="s">
        <v>152</v>
      </c>
      <c r="G44" s="555"/>
      <c r="H44" s="555"/>
      <c r="I44" s="555"/>
      <c r="J44" s="556"/>
      <c r="K44" s="565" t="e">
        <f>($H$34+$J$34)*L4</f>
        <v>#DIV/0!</v>
      </c>
      <c r="L44" s="566"/>
    </row>
    <row r="45" spans="1:13" ht="12.75" customHeight="1" thickBot="1" x14ac:dyDescent="0.25">
      <c r="B45" s="252"/>
      <c r="F45" s="549" t="s">
        <v>20</v>
      </c>
      <c r="G45" s="550"/>
      <c r="H45" s="550"/>
      <c r="I45" s="550"/>
      <c r="J45" s="550"/>
      <c r="K45" s="567" t="e">
        <f>SUM(K43:K44)</f>
        <v>#DIV/0!</v>
      </c>
      <c r="L45" s="568"/>
    </row>
    <row r="46" spans="1:13" x14ac:dyDescent="0.2">
      <c r="B46" s="252"/>
      <c r="M46" s="39"/>
    </row>
    <row r="47" spans="1:13" x14ac:dyDescent="0.2">
      <c r="B47" s="252"/>
      <c r="M47" s="39"/>
    </row>
  </sheetData>
  <sheetProtection formatCells="0"/>
  <mergeCells count="10">
    <mergeCell ref="F7:L7"/>
    <mergeCell ref="F45:J45"/>
    <mergeCell ref="F43:J43"/>
    <mergeCell ref="F44:J44"/>
    <mergeCell ref="K8:L8"/>
    <mergeCell ref="F42:J42"/>
    <mergeCell ref="K42:L42"/>
    <mergeCell ref="K43:L43"/>
    <mergeCell ref="K44:L44"/>
    <mergeCell ref="K45:L45"/>
  </mergeCells>
  <phoneticPr fontId="0" type="noConversion"/>
  <printOptions horizontalCentered="1"/>
  <pageMargins left="0.78740157480314965" right="0.78740157480314965" top="0.78740157480314965" bottom="0.78740157480314965" header="0.51181102362204722" footer="0.51181102362204722"/>
  <pageSetup paperSize="9" scale="75" orientation="landscape" cellComments="asDisplayed" horizontalDpi="300" verticalDpi="300" r:id="rId1"/>
  <headerFooter alignWithMargins="0">
    <oddFooter>&amp;L&amp;"Arial,Standard"&amp;F &amp;C&amp;P&amp;R&amp;D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3</vt:i4>
      </vt:variant>
    </vt:vector>
  </HeadingPairs>
  <TitlesOfParts>
    <vt:vector size="7" baseType="lpstr">
      <vt:lpstr>Stammdaten und Forderung</vt:lpstr>
      <vt:lpstr>Leistungsdaten</vt:lpstr>
      <vt:lpstr>Personal prospektiv</vt:lpstr>
      <vt:lpstr>Kostenträgerrechnung</vt:lpstr>
      <vt:lpstr>Kostenträgerrechnung!Druckbereich</vt:lpstr>
      <vt:lpstr>'Personal prospektiv'!Druckbereich</vt:lpstr>
      <vt:lpstr>'Stammdaten und Forderung'!Druckbereich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DiCV Freiburg</dc:creator>
  <cp:lastModifiedBy>Peter Baumeister</cp:lastModifiedBy>
  <cp:lastPrinted>2024-11-05T16:47:13Z</cp:lastPrinted>
  <dcterms:created xsi:type="dcterms:W3CDTF">1999-03-25T16:53:14Z</dcterms:created>
  <dcterms:modified xsi:type="dcterms:W3CDTF">2024-11-17T10:53:31Z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cc014aa-b426-4683-b10d-7c6175dad14b_Enabled">
    <vt:lpwstr>true</vt:lpwstr>
  </property>
  <property fmtid="{D5CDD505-2E9C-101B-9397-08002B2CF9AE}" pid="3" name="MSIP_Label_acc014aa-b426-4683-b10d-7c6175dad14b_SetDate">
    <vt:lpwstr>2023-11-09T19:07:22Z</vt:lpwstr>
  </property>
  <property fmtid="{D5CDD505-2E9C-101B-9397-08002B2CF9AE}" pid="4" name="MSIP_Label_acc014aa-b426-4683-b10d-7c6175dad14b_Method">
    <vt:lpwstr>Standard</vt:lpwstr>
  </property>
  <property fmtid="{D5CDD505-2E9C-101B-9397-08002B2CF9AE}" pid="5" name="MSIP_Label_acc014aa-b426-4683-b10d-7c6175dad14b_Name">
    <vt:lpwstr>Öffentlich</vt:lpwstr>
  </property>
  <property fmtid="{D5CDD505-2E9C-101B-9397-08002B2CF9AE}" pid="6" name="MSIP_Label_acc014aa-b426-4683-b10d-7c6175dad14b_SiteId">
    <vt:lpwstr>fb1a4ae3-a432-4e61-b148-81e0ae1e1e67</vt:lpwstr>
  </property>
  <property fmtid="{D5CDD505-2E9C-101B-9397-08002B2CF9AE}" pid="7" name="MSIP_Label_acc014aa-b426-4683-b10d-7c6175dad14b_ActionId">
    <vt:lpwstr>c284fe33-3c48-41c5-80cc-5f396c4b2eb7</vt:lpwstr>
  </property>
  <property fmtid="{D5CDD505-2E9C-101B-9397-08002B2CF9AE}" pid="8" name="MSIP_Label_acc014aa-b426-4683-b10d-7c6175dad14b_ContentBits">
    <vt:lpwstr>0</vt:lpwstr>
  </property>
</Properties>
</file>